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225" windowWidth="19020" windowHeight="11775"/>
  </bookViews>
  <sheets>
    <sheet name="Sažetak općeg dijela" sheetId="9" r:id="rId1"/>
    <sheet name="Opći dio - Prihodi" sheetId="7" r:id="rId2"/>
    <sheet name="Opći dio - Rashodi" sheetId="6" r:id="rId3"/>
    <sheet name="Plan prih. po izvorima" sheetId="2" r:id="rId4"/>
    <sheet name="Plan rash. i izdat. po izvorima" sheetId="3" r:id="rId5"/>
  </sheets>
  <definedNames>
    <definedName name="_xlnm._FilterDatabase" localSheetId="1" hidden="1">'Opći dio - Prihodi'!$A$2:$F$109</definedName>
    <definedName name="_xlnm._FilterDatabase" localSheetId="2" hidden="1">'Opći dio - Rashodi'!$A$2:$D$107</definedName>
    <definedName name="_xlnm._FilterDatabase" localSheetId="4" hidden="1">'Plan rash. i izdat. po izvorima'!#REF!</definedName>
    <definedName name="_xlnm.Print_Area" localSheetId="3">'Plan prih. po izvorima'!$A$1:$H$52</definedName>
    <definedName name="_xlnm.Print_Area" localSheetId="4">'Plan rash. i izdat. po izvorima'!$A$1:$Z$229</definedName>
    <definedName name="_xlnm.Print_Area" localSheetId="0">'Sažetak općeg dijela'!$A$2:$H$26</definedName>
    <definedName name="_xlnm.Print_Titles" localSheetId="3">'Plan prih. po izvorima'!$1:$1</definedName>
    <definedName name="_xlnm.Print_Titles" localSheetId="4">'Plan rash. i izdat. po izvorima'!$1:$3</definedName>
  </definedNames>
  <calcPr calcId="125725"/>
</workbook>
</file>

<file path=xl/calcChain.xml><?xml version="1.0" encoding="utf-8"?>
<calcChain xmlns="http://schemas.openxmlformats.org/spreadsheetml/2006/main">
  <c r="F67" i="6"/>
  <c r="F66" s="1"/>
  <c r="F65" s="1"/>
  <c r="F62" s="1"/>
  <c r="F61" s="1"/>
  <c r="F56"/>
  <c r="F55" s="1"/>
  <c r="F50"/>
  <c r="F48"/>
  <c r="F47"/>
  <c r="F39"/>
  <c r="F37"/>
  <c r="F27"/>
  <c r="F20"/>
  <c r="F15"/>
  <c r="F14" s="1"/>
  <c r="F11"/>
  <c r="F9"/>
  <c r="F5"/>
  <c r="F4" s="1"/>
  <c r="F3" s="1"/>
  <c r="E67"/>
  <c r="E66" s="1"/>
  <c r="E65" s="1"/>
  <c r="E62" s="1"/>
  <c r="E61" s="1"/>
  <c r="E56"/>
  <c r="E55" s="1"/>
  <c r="E50"/>
  <c r="E48"/>
  <c r="E47" s="1"/>
  <c r="E39"/>
  <c r="E37"/>
  <c r="E27"/>
  <c r="E20"/>
  <c r="E15"/>
  <c r="E14" s="1"/>
  <c r="E11"/>
  <c r="E9"/>
  <c r="E5"/>
  <c r="E4" s="1"/>
  <c r="E90"/>
  <c r="F90"/>
  <c r="E80"/>
  <c r="F80"/>
  <c r="E77"/>
  <c r="F77"/>
  <c r="E72"/>
  <c r="E74"/>
  <c r="E71" s="1"/>
  <c r="E78"/>
  <c r="E82"/>
  <c r="E88"/>
  <c r="E93"/>
  <c r="E95"/>
  <c r="E103"/>
  <c r="E102" s="1"/>
  <c r="E99" s="1"/>
  <c r="E106"/>
  <c r="E105" s="1"/>
  <c r="E108"/>
  <c r="E112"/>
  <c r="E111" s="1"/>
  <c r="E115"/>
  <c r="E114" s="1"/>
  <c r="F72"/>
  <c r="F74"/>
  <c r="F71" s="1"/>
  <c r="F78"/>
  <c r="F82"/>
  <c r="F88"/>
  <c r="F93"/>
  <c r="F95"/>
  <c r="F103"/>
  <c r="F102" s="1"/>
  <c r="F99" s="1"/>
  <c r="F106"/>
  <c r="F105" s="1"/>
  <c r="F108"/>
  <c r="F112"/>
  <c r="F111" s="1"/>
  <c r="F115"/>
  <c r="F114" s="1"/>
  <c r="F108" i="7"/>
  <c r="F107"/>
  <c r="F105"/>
  <c r="F104"/>
  <c r="F103" s="1"/>
  <c r="F101"/>
  <c r="F100" s="1"/>
  <c r="F98"/>
  <c r="F96"/>
  <c r="F95"/>
  <c r="F94" s="1"/>
  <c r="F92"/>
  <c r="F91" s="1"/>
  <c r="F90" s="1"/>
  <c r="F87"/>
  <c r="F86" s="1"/>
  <c r="F85" s="1"/>
  <c r="F83"/>
  <c r="F82"/>
  <c r="F80"/>
  <c r="F78"/>
  <c r="F76"/>
  <c r="F75"/>
  <c r="F74" s="1"/>
  <c r="F72"/>
  <c r="F70"/>
  <c r="F69"/>
  <c r="F67"/>
  <c r="F66"/>
  <c r="F65" s="1"/>
  <c r="F60"/>
  <c r="F59" s="1"/>
  <c r="F58" s="1"/>
  <c r="F56"/>
  <c r="F53"/>
  <c r="F51"/>
  <c r="F50"/>
  <c r="F48"/>
  <c r="F46"/>
  <c r="F42" s="1"/>
  <c r="F41" s="1"/>
  <c r="F39"/>
  <c r="F37"/>
  <c r="F35"/>
  <c r="F33"/>
  <c r="F32" s="1"/>
  <c r="F27"/>
  <c r="F21" s="1"/>
  <c r="F18"/>
  <c r="F15"/>
  <c r="F14"/>
  <c r="F11"/>
  <c r="F9"/>
  <c r="F8" s="1"/>
  <c r="F6"/>
  <c r="F5" s="1"/>
  <c r="E108"/>
  <c r="E107" s="1"/>
  <c r="E105"/>
  <c r="E101"/>
  <c r="E100"/>
  <c r="E98"/>
  <c r="E96"/>
  <c r="E95" s="1"/>
  <c r="E94" s="1"/>
  <c r="E92"/>
  <c r="E91"/>
  <c r="E90" s="1"/>
  <c r="E89" s="1"/>
  <c r="E87"/>
  <c r="E86"/>
  <c r="E85" s="1"/>
  <c r="E83"/>
  <c r="E82" s="1"/>
  <c r="E80"/>
  <c r="E78"/>
  <c r="E76"/>
  <c r="E75" s="1"/>
  <c r="E74" s="1"/>
  <c r="E72"/>
  <c r="E70"/>
  <c r="E69" s="1"/>
  <c r="E67"/>
  <c r="E66" s="1"/>
  <c r="E60"/>
  <c r="E59"/>
  <c r="E58" s="1"/>
  <c r="E56"/>
  <c r="E53"/>
  <c r="E51"/>
  <c r="E50" s="1"/>
  <c r="E48"/>
  <c r="E46"/>
  <c r="E42"/>
  <c r="E39"/>
  <c r="E37"/>
  <c r="E35"/>
  <c r="E33"/>
  <c r="E32"/>
  <c r="E27"/>
  <c r="E21"/>
  <c r="E18"/>
  <c r="E15"/>
  <c r="E14" s="1"/>
  <c r="E11"/>
  <c r="E9"/>
  <c r="E8"/>
  <c r="E6"/>
  <c r="E5"/>
  <c r="S229" i="3"/>
  <c r="S228"/>
  <c r="Z227"/>
  <c r="Y227"/>
  <c r="X227"/>
  <c r="W227"/>
  <c r="V227"/>
  <c r="U227"/>
  <c r="T227"/>
  <c r="S227"/>
  <c r="Z226"/>
  <c r="Y226"/>
  <c r="X226"/>
  <c r="W226"/>
  <c r="V226"/>
  <c r="U226"/>
  <c r="T226"/>
  <c r="S226"/>
  <c r="Z225"/>
  <c r="Y225"/>
  <c r="X225"/>
  <c r="W225"/>
  <c r="V225"/>
  <c r="U225"/>
  <c r="T225"/>
  <c r="S225"/>
  <c r="S224"/>
  <c r="S223"/>
  <c r="S222"/>
  <c r="S221"/>
  <c r="S220"/>
  <c r="S219"/>
  <c r="S218"/>
  <c r="S217"/>
  <c r="S216"/>
  <c r="S215"/>
  <c r="S214"/>
  <c r="Z213"/>
  <c r="Y213"/>
  <c r="X213"/>
  <c r="W213"/>
  <c r="V213"/>
  <c r="U213"/>
  <c r="T213"/>
  <c r="S213" s="1"/>
  <c r="S212"/>
  <c r="S211"/>
  <c r="S210"/>
  <c r="Z209"/>
  <c r="Y209"/>
  <c r="X209"/>
  <c r="W209"/>
  <c r="V209"/>
  <c r="U209"/>
  <c r="T209"/>
  <c r="S209" s="1"/>
  <c r="S208"/>
  <c r="S207"/>
  <c r="S206"/>
  <c r="S205"/>
  <c r="S204"/>
  <c r="S203"/>
  <c r="S202"/>
  <c r="S201"/>
  <c r="S200"/>
  <c r="S199"/>
  <c r="S198"/>
  <c r="S197"/>
  <c r="S196"/>
  <c r="S195"/>
  <c r="S194"/>
  <c r="S193"/>
  <c r="S192"/>
  <c r="S191"/>
  <c r="S190"/>
  <c r="S189"/>
  <c r="S188"/>
  <c r="S187"/>
  <c r="S186"/>
  <c r="S185"/>
  <c r="S184"/>
  <c r="S183"/>
  <c r="S182"/>
  <c r="Z181"/>
  <c r="Y181"/>
  <c r="X181"/>
  <c r="W181"/>
  <c r="V181"/>
  <c r="U181"/>
  <c r="T181"/>
  <c r="S180"/>
  <c r="S179"/>
  <c r="S178"/>
  <c r="S177"/>
  <c r="S176"/>
  <c r="S175"/>
  <c r="S174"/>
  <c r="Z173"/>
  <c r="Y173"/>
  <c r="Y172" s="1"/>
  <c r="X173"/>
  <c r="W173"/>
  <c r="W171" s="1"/>
  <c r="V173"/>
  <c r="U173"/>
  <c r="U172" s="1"/>
  <c r="T173"/>
  <c r="S173" s="1"/>
  <c r="W172"/>
  <c r="Y171"/>
  <c r="U171"/>
  <c r="S170"/>
  <c r="S169"/>
  <c r="Z168"/>
  <c r="Y168"/>
  <c r="Y159" s="1"/>
  <c r="X168"/>
  <c r="W168"/>
  <c r="W159" s="1"/>
  <c r="V168"/>
  <c r="U168"/>
  <c r="U159" s="1"/>
  <c r="T168"/>
  <c r="S168"/>
  <c r="S167"/>
  <c r="S166"/>
  <c r="S165"/>
  <c r="S164"/>
  <c r="S163"/>
  <c r="S162"/>
  <c r="S161"/>
  <c r="Z160"/>
  <c r="Z159" s="1"/>
  <c r="Y160"/>
  <c r="X160"/>
  <c r="X159" s="1"/>
  <c r="W160"/>
  <c r="V160"/>
  <c r="V159" s="1"/>
  <c r="U160"/>
  <c r="T160"/>
  <c r="S160" s="1"/>
  <c r="T159"/>
  <c r="T158"/>
  <c r="S157"/>
  <c r="Z156"/>
  <c r="Y156"/>
  <c r="X156"/>
  <c r="W156"/>
  <c r="V156"/>
  <c r="U156"/>
  <c r="T156"/>
  <c r="S156" s="1"/>
  <c r="S155"/>
  <c r="S154"/>
  <c r="S153"/>
  <c r="S152"/>
  <c r="S151"/>
  <c r="S150"/>
  <c r="S149"/>
  <c r="S148"/>
  <c r="S147"/>
  <c r="S146"/>
  <c r="S145"/>
  <c r="S144"/>
  <c r="S143"/>
  <c r="S142"/>
  <c r="S141"/>
  <c r="S140"/>
  <c r="S139"/>
  <c r="S138"/>
  <c r="S137"/>
  <c r="S136"/>
  <c r="S135"/>
  <c r="S134"/>
  <c r="S133"/>
  <c r="S132"/>
  <c r="S131"/>
  <c r="S130"/>
  <c r="Z129"/>
  <c r="Y129"/>
  <c r="X129"/>
  <c r="W129"/>
  <c r="V129"/>
  <c r="U129"/>
  <c r="T129"/>
  <c r="S127"/>
  <c r="S126"/>
  <c r="S125"/>
  <c r="S124"/>
  <c r="S123"/>
  <c r="S122"/>
  <c r="S121"/>
  <c r="S120" s="1"/>
  <c r="W120"/>
  <c r="V120"/>
  <c r="V119" s="1"/>
  <c r="V118" s="1"/>
  <c r="U120"/>
  <c r="T120"/>
  <c r="T119" s="1"/>
  <c r="Z119"/>
  <c r="Y119"/>
  <c r="X119"/>
  <c r="W119"/>
  <c r="W118" s="1"/>
  <c r="U119"/>
  <c r="U118" s="1"/>
  <c r="Z118"/>
  <c r="Y118"/>
  <c r="X118"/>
  <c r="S115"/>
  <c r="S114"/>
  <c r="S113"/>
  <c r="S112"/>
  <c r="S111"/>
  <c r="S110"/>
  <c r="S109"/>
  <c r="S108"/>
  <c r="Z107"/>
  <c r="Y107"/>
  <c r="X107"/>
  <c r="W107"/>
  <c r="V107"/>
  <c r="U107"/>
  <c r="T107"/>
  <c r="S107" s="1"/>
  <c r="S106"/>
  <c r="S105"/>
  <c r="S104"/>
  <c r="S103"/>
  <c r="S102"/>
  <c r="S101"/>
  <c r="S100"/>
  <c r="S99"/>
  <c r="S98"/>
  <c r="S97"/>
  <c r="S96"/>
  <c r="S95"/>
  <c r="S94"/>
  <c r="S93"/>
  <c r="S92"/>
  <c r="S91"/>
  <c r="S90"/>
  <c r="S89"/>
  <c r="S88"/>
  <c r="S87"/>
  <c r="S86"/>
  <c r="S85"/>
  <c r="S84"/>
  <c r="S83"/>
  <c r="S82"/>
  <c r="S81"/>
  <c r="S80"/>
  <c r="S79"/>
  <c r="Z78"/>
  <c r="Y78"/>
  <c r="X78"/>
  <c r="W78"/>
  <c r="V78"/>
  <c r="U78"/>
  <c r="T78"/>
  <c r="S78" s="1"/>
  <c r="S77"/>
  <c r="S76"/>
  <c r="S75"/>
  <c r="S74"/>
  <c r="S73"/>
  <c r="S72"/>
  <c r="S71"/>
  <c r="Z70"/>
  <c r="Y70"/>
  <c r="X70"/>
  <c r="W70"/>
  <c r="V70"/>
  <c r="U70"/>
  <c r="T70"/>
  <c r="Z69"/>
  <c r="V69"/>
  <c r="Z68"/>
  <c r="V68"/>
  <c r="S65"/>
  <c r="S64"/>
  <c r="Z63"/>
  <c r="Y63"/>
  <c r="X63"/>
  <c r="W63"/>
  <c r="V63"/>
  <c r="U63"/>
  <c r="T63"/>
  <c r="S63" s="1"/>
  <c r="S62"/>
  <c r="Z61"/>
  <c r="Y61"/>
  <c r="X61"/>
  <c r="W61"/>
  <c r="V61"/>
  <c r="U61"/>
  <c r="T61"/>
  <c r="S61" s="1"/>
  <c r="S60"/>
  <c r="S59"/>
  <c r="S58"/>
  <c r="S57"/>
  <c r="S56"/>
  <c r="S55"/>
  <c r="S54"/>
  <c r="S53"/>
  <c r="S52"/>
  <c r="Z51"/>
  <c r="Y51"/>
  <c r="X51"/>
  <c r="W51"/>
  <c r="V51"/>
  <c r="U51"/>
  <c r="T51"/>
  <c r="S50"/>
  <c r="S49"/>
  <c r="S48"/>
  <c r="Z47"/>
  <c r="Y47"/>
  <c r="X47"/>
  <c r="W47"/>
  <c r="V47"/>
  <c r="U47"/>
  <c r="T47"/>
  <c r="S47" s="1"/>
  <c r="S46"/>
  <c r="S45"/>
  <c r="S44"/>
  <c r="S43"/>
  <c r="S41"/>
  <c r="S40"/>
  <c r="S39"/>
  <c r="S38"/>
  <c r="S37"/>
  <c r="S36"/>
  <c r="S35"/>
  <c r="S34"/>
  <c r="S33"/>
  <c r="S32"/>
  <c r="S31"/>
  <c r="S30"/>
  <c r="S29"/>
  <c r="S28"/>
  <c r="S27"/>
  <c r="S26"/>
  <c r="S25"/>
  <c r="S24"/>
  <c r="S23"/>
  <c r="S22"/>
  <c r="S21"/>
  <c r="S20"/>
  <c r="S19"/>
  <c r="S18"/>
  <c r="Z17"/>
  <c r="Y17"/>
  <c r="X17"/>
  <c r="W17"/>
  <c r="V17"/>
  <c r="U17"/>
  <c r="T17"/>
  <c r="S17"/>
  <c r="S16"/>
  <c r="S15"/>
  <c r="S14"/>
  <c r="S13"/>
  <c r="S12"/>
  <c r="S11"/>
  <c r="S10"/>
  <c r="Z9"/>
  <c r="Z8" s="1"/>
  <c r="Y9"/>
  <c r="X9"/>
  <c r="X8" s="1"/>
  <c r="W9"/>
  <c r="V9"/>
  <c r="U9"/>
  <c r="T9"/>
  <c r="S9" s="1"/>
  <c r="Y8"/>
  <c r="V8"/>
  <c r="Z7"/>
  <c r="Y7"/>
  <c r="X7"/>
  <c r="W7"/>
  <c r="V7"/>
  <c r="U7"/>
  <c r="T7"/>
  <c r="K229"/>
  <c r="K228"/>
  <c r="R227"/>
  <c r="Q227"/>
  <c r="P227"/>
  <c r="O227"/>
  <c r="N227"/>
  <c r="M227"/>
  <c r="L227"/>
  <c r="K227" s="1"/>
  <c r="R226"/>
  <c r="Q226"/>
  <c r="P226"/>
  <c r="O226"/>
  <c r="N226"/>
  <c r="M226"/>
  <c r="L226"/>
  <c r="R225"/>
  <c r="Q225"/>
  <c r="P225"/>
  <c r="O225"/>
  <c r="N225"/>
  <c r="M225"/>
  <c r="L225"/>
  <c r="K224"/>
  <c r="K223"/>
  <c r="K222"/>
  <c r="K221"/>
  <c r="K220"/>
  <c r="K219"/>
  <c r="K218"/>
  <c r="K217"/>
  <c r="K216"/>
  <c r="K215"/>
  <c r="K214"/>
  <c r="R213"/>
  <c r="Q213"/>
  <c r="P213"/>
  <c r="O213"/>
  <c r="N213"/>
  <c r="M213"/>
  <c r="L213"/>
  <c r="K212"/>
  <c r="K211"/>
  <c r="K210"/>
  <c r="R209"/>
  <c r="Q209"/>
  <c r="P209"/>
  <c r="O209"/>
  <c r="N209"/>
  <c r="M209"/>
  <c r="L209"/>
  <c r="K209" s="1"/>
  <c r="K208"/>
  <c r="K207"/>
  <c r="K206"/>
  <c r="K205"/>
  <c r="K204"/>
  <c r="K203"/>
  <c r="K202"/>
  <c r="K201"/>
  <c r="K200"/>
  <c r="K199"/>
  <c r="K198"/>
  <c r="K197"/>
  <c r="K196"/>
  <c r="K195"/>
  <c r="K194"/>
  <c r="K193"/>
  <c r="K192"/>
  <c r="K191"/>
  <c r="K190"/>
  <c r="K189"/>
  <c r="K188"/>
  <c r="K187"/>
  <c r="K186"/>
  <c r="K185"/>
  <c r="K184"/>
  <c r="K183"/>
  <c r="K182"/>
  <c r="R181"/>
  <c r="Q181"/>
  <c r="P181"/>
  <c r="O181"/>
  <c r="N181"/>
  <c r="M181"/>
  <c r="L181"/>
  <c r="K180"/>
  <c r="K179"/>
  <c r="K178"/>
  <c r="K177"/>
  <c r="K176"/>
  <c r="K175"/>
  <c r="K174"/>
  <c r="R173"/>
  <c r="Q173"/>
  <c r="Q172" s="1"/>
  <c r="P173"/>
  <c r="O173"/>
  <c r="N173"/>
  <c r="M173"/>
  <c r="M172" s="1"/>
  <c r="L173"/>
  <c r="K173" s="1"/>
  <c r="O172"/>
  <c r="Q171"/>
  <c r="O171"/>
  <c r="M171"/>
  <c r="K170"/>
  <c r="K169"/>
  <c r="R168"/>
  <c r="Q168"/>
  <c r="P168"/>
  <c r="O168"/>
  <c r="N168"/>
  <c r="M168"/>
  <c r="L168"/>
  <c r="K168"/>
  <c r="K167"/>
  <c r="K166"/>
  <c r="K165"/>
  <c r="K164"/>
  <c r="K163"/>
  <c r="K162"/>
  <c r="K161"/>
  <c r="R160"/>
  <c r="R159" s="1"/>
  <c r="Q160"/>
  <c r="P160"/>
  <c r="O160"/>
  <c r="N160"/>
  <c r="N159" s="1"/>
  <c r="M160"/>
  <c r="L160"/>
  <c r="K160" s="1"/>
  <c r="P159"/>
  <c r="L159"/>
  <c r="P158"/>
  <c r="L158"/>
  <c r="K157"/>
  <c r="R156"/>
  <c r="Q156"/>
  <c r="P156"/>
  <c r="O156"/>
  <c r="N156"/>
  <c r="M156"/>
  <c r="L156"/>
  <c r="K156" s="1"/>
  <c r="K155"/>
  <c r="K154"/>
  <c r="K153"/>
  <c r="K152"/>
  <c r="K151"/>
  <c r="K150"/>
  <c r="K149"/>
  <c r="K148"/>
  <c r="K147"/>
  <c r="K146"/>
  <c r="K145"/>
  <c r="K144"/>
  <c r="K143"/>
  <c r="K142"/>
  <c r="K141"/>
  <c r="K140"/>
  <c r="K139"/>
  <c r="K138"/>
  <c r="K137"/>
  <c r="K136"/>
  <c r="K135"/>
  <c r="K134"/>
  <c r="K133"/>
  <c r="K132"/>
  <c r="K131"/>
  <c r="K130"/>
  <c r="R129"/>
  <c r="Q129"/>
  <c r="P129"/>
  <c r="O129"/>
  <c r="N129"/>
  <c r="M129"/>
  <c r="L129"/>
  <c r="K127"/>
  <c r="K126"/>
  <c r="K125"/>
  <c r="K124"/>
  <c r="K123"/>
  <c r="K122"/>
  <c r="K121"/>
  <c r="K120" s="1"/>
  <c r="O120"/>
  <c r="N120"/>
  <c r="N119" s="1"/>
  <c r="N118" s="1"/>
  <c r="M120"/>
  <c r="L120"/>
  <c r="L119" s="1"/>
  <c r="R119"/>
  <c r="Q119"/>
  <c r="P119"/>
  <c r="O119"/>
  <c r="O118" s="1"/>
  <c r="M119"/>
  <c r="M118" s="1"/>
  <c r="R118"/>
  <c r="Q118"/>
  <c r="P118"/>
  <c r="K115"/>
  <c r="K114"/>
  <c r="K113"/>
  <c r="K112"/>
  <c r="K111"/>
  <c r="K110"/>
  <c r="K109"/>
  <c r="K108"/>
  <c r="R107"/>
  <c r="Q107"/>
  <c r="P107"/>
  <c r="O107"/>
  <c r="N107"/>
  <c r="M107"/>
  <c r="L107"/>
  <c r="K106"/>
  <c r="K105"/>
  <c r="K104"/>
  <c r="K103"/>
  <c r="K102"/>
  <c r="K101"/>
  <c r="K100"/>
  <c r="K99"/>
  <c r="K98"/>
  <c r="K97"/>
  <c r="K96"/>
  <c r="K95"/>
  <c r="K94"/>
  <c r="K93"/>
  <c r="K92"/>
  <c r="K91"/>
  <c r="K90"/>
  <c r="K89"/>
  <c r="K88"/>
  <c r="K87"/>
  <c r="K86"/>
  <c r="K85"/>
  <c r="K84"/>
  <c r="K83"/>
  <c r="K82"/>
  <c r="K81"/>
  <c r="K80"/>
  <c r="K79"/>
  <c r="R78"/>
  <c r="Q78"/>
  <c r="P78"/>
  <c r="O78"/>
  <c r="N78"/>
  <c r="M78"/>
  <c r="L78"/>
  <c r="K78" s="1"/>
  <c r="K77"/>
  <c r="K76"/>
  <c r="K75"/>
  <c r="K74"/>
  <c r="K73"/>
  <c r="K72"/>
  <c r="K71"/>
  <c r="R70"/>
  <c r="Q70"/>
  <c r="P70"/>
  <c r="O70"/>
  <c r="N70"/>
  <c r="M70"/>
  <c r="L70"/>
  <c r="R69"/>
  <c r="P69"/>
  <c r="N69"/>
  <c r="R68"/>
  <c r="P68"/>
  <c r="N68"/>
  <c r="L68"/>
  <c r="K65"/>
  <c r="K64"/>
  <c r="R63"/>
  <c r="Q63"/>
  <c r="P63"/>
  <c r="O63"/>
  <c r="N63"/>
  <c r="M63"/>
  <c r="L63"/>
  <c r="K63" s="1"/>
  <c r="K62"/>
  <c r="R61"/>
  <c r="Q61"/>
  <c r="P61"/>
  <c r="O61"/>
  <c r="N61"/>
  <c r="M61"/>
  <c r="L61"/>
  <c r="K61" s="1"/>
  <c r="K60"/>
  <c r="K59"/>
  <c r="K58"/>
  <c r="K57"/>
  <c r="K56"/>
  <c r="K55"/>
  <c r="K54"/>
  <c r="K53"/>
  <c r="K52"/>
  <c r="R51"/>
  <c r="Q51"/>
  <c r="P51"/>
  <c r="O51"/>
  <c r="N51"/>
  <c r="M51"/>
  <c r="L51"/>
  <c r="K50"/>
  <c r="K49"/>
  <c r="K48"/>
  <c r="R47"/>
  <c r="Q47"/>
  <c r="P47"/>
  <c r="O47"/>
  <c r="N47"/>
  <c r="M47"/>
  <c r="L47"/>
  <c r="K47"/>
  <c r="K46"/>
  <c r="K45"/>
  <c r="K44"/>
  <c r="K43"/>
  <c r="K41"/>
  <c r="K40"/>
  <c r="K39"/>
  <c r="K38"/>
  <c r="K37"/>
  <c r="K36"/>
  <c r="K35"/>
  <c r="K34"/>
  <c r="K33"/>
  <c r="K32"/>
  <c r="K31"/>
  <c r="K30"/>
  <c r="K29"/>
  <c r="K28"/>
  <c r="K27"/>
  <c r="K26"/>
  <c r="K25"/>
  <c r="K24"/>
  <c r="K23"/>
  <c r="K22"/>
  <c r="K21"/>
  <c r="K20"/>
  <c r="K19"/>
  <c r="K18"/>
  <c r="R17"/>
  <c r="Q17"/>
  <c r="P17"/>
  <c r="O17"/>
  <c r="N17"/>
  <c r="M17"/>
  <c r="L17"/>
  <c r="K17"/>
  <c r="K16"/>
  <c r="K15"/>
  <c r="K14"/>
  <c r="K13"/>
  <c r="K12"/>
  <c r="K11"/>
  <c r="K10"/>
  <c r="R9"/>
  <c r="R8" s="1"/>
  <c r="Q9"/>
  <c r="P9"/>
  <c r="P8" s="1"/>
  <c r="O9"/>
  <c r="N9"/>
  <c r="N8" s="1"/>
  <c r="M9"/>
  <c r="L9"/>
  <c r="K9" s="1"/>
  <c r="Q8"/>
  <c r="O8"/>
  <c r="M8"/>
  <c r="Q7"/>
  <c r="O7"/>
  <c r="M7"/>
  <c r="E63"/>
  <c r="F63"/>
  <c r="G63"/>
  <c r="H63"/>
  <c r="I63"/>
  <c r="J63"/>
  <c r="E61"/>
  <c r="F61"/>
  <c r="G61"/>
  <c r="H61"/>
  <c r="I61"/>
  <c r="J61"/>
  <c r="E51"/>
  <c r="F51"/>
  <c r="G51"/>
  <c r="H51"/>
  <c r="I51"/>
  <c r="J51"/>
  <c r="C52"/>
  <c r="C53"/>
  <c r="C54"/>
  <c r="C55"/>
  <c r="C56"/>
  <c r="C57"/>
  <c r="C58"/>
  <c r="C59"/>
  <c r="C60"/>
  <c r="C62"/>
  <c r="C64"/>
  <c r="C65"/>
  <c r="D63"/>
  <c r="C63" s="1"/>
  <c r="D61"/>
  <c r="C61" s="1"/>
  <c r="D51"/>
  <c r="E3" i="6" l="1"/>
  <c r="E110"/>
  <c r="E70"/>
  <c r="F110"/>
  <c r="F70"/>
  <c r="K226" i="3"/>
  <c r="K225"/>
  <c r="S119"/>
  <c r="T118"/>
  <c r="S118" s="1"/>
  <c r="K119"/>
  <c r="L118"/>
  <c r="K118" s="1"/>
  <c r="K107"/>
  <c r="K129"/>
  <c r="K213"/>
  <c r="S7"/>
  <c r="S129"/>
  <c r="X158"/>
  <c r="U8"/>
  <c r="X69"/>
  <c r="L7"/>
  <c r="N7"/>
  <c r="P7"/>
  <c r="R7"/>
  <c r="L8"/>
  <c r="K8" s="1"/>
  <c r="K51"/>
  <c r="L69"/>
  <c r="K70"/>
  <c r="M69"/>
  <c r="O69"/>
  <c r="Q69"/>
  <c r="N158"/>
  <c r="R158"/>
  <c r="K181"/>
  <c r="N172"/>
  <c r="P172"/>
  <c r="R172"/>
  <c r="T8"/>
  <c r="S51"/>
  <c r="T68"/>
  <c r="X68"/>
  <c r="T69"/>
  <c r="S70"/>
  <c r="U69"/>
  <c r="W69"/>
  <c r="Y69"/>
  <c r="V158"/>
  <c r="Z158"/>
  <c r="S181"/>
  <c r="V172"/>
  <c r="X172"/>
  <c r="Z172"/>
  <c r="M159"/>
  <c r="O159"/>
  <c r="K159" s="1"/>
  <c r="Q159"/>
  <c r="W8"/>
  <c r="S159"/>
  <c r="F4" i="7"/>
  <c r="F3" s="1"/>
  <c r="F89"/>
  <c r="E4"/>
  <c r="E41"/>
  <c r="E65"/>
  <c r="E104"/>
  <c r="E103" s="1"/>
  <c r="S8" i="3"/>
  <c r="U68"/>
  <c r="W68"/>
  <c r="Y68"/>
  <c r="U158"/>
  <c r="W158"/>
  <c r="Y158"/>
  <c r="T171"/>
  <c r="V171"/>
  <c r="V67" s="1"/>
  <c r="X171"/>
  <c r="Z171"/>
  <c r="Z67" s="1"/>
  <c r="T172"/>
  <c r="M68"/>
  <c r="O68"/>
  <c r="Q68"/>
  <c r="M158"/>
  <c r="O158"/>
  <c r="Q158"/>
  <c r="L171"/>
  <c r="N171"/>
  <c r="P171"/>
  <c r="P67" s="1"/>
  <c r="R171"/>
  <c r="R67" s="1"/>
  <c r="L172"/>
  <c r="K172" s="1"/>
  <c r="C51"/>
  <c r="X67" l="1"/>
  <c r="S158"/>
  <c r="S69"/>
  <c r="N67"/>
  <c r="K158"/>
  <c r="O67"/>
  <c r="S172"/>
  <c r="Y67"/>
  <c r="U67"/>
  <c r="K69"/>
  <c r="K7"/>
  <c r="E3" i="7"/>
  <c r="S171" i="3"/>
  <c r="T67"/>
  <c r="W67"/>
  <c r="S68"/>
  <c r="K171"/>
  <c r="L67"/>
  <c r="K68"/>
  <c r="Q67"/>
  <c r="M67"/>
  <c r="S67" l="1"/>
  <c r="K67"/>
  <c r="C169" l="1"/>
  <c r="D60" i="7"/>
  <c r="H51" i="2"/>
  <c r="G51"/>
  <c r="F51"/>
  <c r="E51"/>
  <c r="D51"/>
  <c r="C51"/>
  <c r="B51"/>
  <c r="H34"/>
  <c r="G34"/>
  <c r="F34"/>
  <c r="E34"/>
  <c r="D34"/>
  <c r="C34"/>
  <c r="B34"/>
  <c r="G129" i="3"/>
  <c r="E156"/>
  <c r="F156"/>
  <c r="F129" s="1"/>
  <c r="G156"/>
  <c r="H156"/>
  <c r="H129" s="1"/>
  <c r="H119" s="1"/>
  <c r="I156"/>
  <c r="I129" s="1"/>
  <c r="J156"/>
  <c r="D156"/>
  <c r="C157"/>
  <c r="E168"/>
  <c r="F168"/>
  <c r="G168"/>
  <c r="H168"/>
  <c r="I168"/>
  <c r="J168"/>
  <c r="D168"/>
  <c r="G17"/>
  <c r="G9"/>
  <c r="C10"/>
  <c r="D78" i="6"/>
  <c r="C46" i="3"/>
  <c r="D11" i="7"/>
  <c r="H17" i="2"/>
  <c r="G17"/>
  <c r="F17"/>
  <c r="E17"/>
  <c r="B18" s="1"/>
  <c r="D17"/>
  <c r="C17"/>
  <c r="B17"/>
  <c r="D227" i="3"/>
  <c r="D226" s="1"/>
  <c r="E227"/>
  <c r="E225" s="1"/>
  <c r="F227"/>
  <c r="F226" s="1"/>
  <c r="H227"/>
  <c r="H226" s="1"/>
  <c r="I227"/>
  <c r="I225" s="1"/>
  <c r="J227"/>
  <c r="J226" s="1"/>
  <c r="C229"/>
  <c r="C228"/>
  <c r="G227"/>
  <c r="G225" s="1"/>
  <c r="C224"/>
  <c r="C223"/>
  <c r="C222"/>
  <c r="C221"/>
  <c r="C220"/>
  <c r="C219"/>
  <c r="C218"/>
  <c r="C217"/>
  <c r="C216"/>
  <c r="C215"/>
  <c r="C214"/>
  <c r="J213"/>
  <c r="I213"/>
  <c r="H213"/>
  <c r="G213"/>
  <c r="F213"/>
  <c r="E213"/>
  <c r="D213"/>
  <c r="C212"/>
  <c r="C211"/>
  <c r="C210"/>
  <c r="J209"/>
  <c r="I209"/>
  <c r="H209"/>
  <c r="G209"/>
  <c r="F209"/>
  <c r="E209"/>
  <c r="D209"/>
  <c r="C208"/>
  <c r="C207"/>
  <c r="C206"/>
  <c r="C205"/>
  <c r="C204"/>
  <c r="C203"/>
  <c r="C202"/>
  <c r="C201"/>
  <c r="C200"/>
  <c r="C199"/>
  <c r="C198"/>
  <c r="C197"/>
  <c r="C196"/>
  <c r="C195"/>
  <c r="C194"/>
  <c r="C193"/>
  <c r="C192"/>
  <c r="C191"/>
  <c r="C190"/>
  <c r="C189"/>
  <c r="C188"/>
  <c r="C187"/>
  <c r="C186"/>
  <c r="C185"/>
  <c r="C184"/>
  <c r="C183"/>
  <c r="C182"/>
  <c r="J181"/>
  <c r="I181"/>
  <c r="H181"/>
  <c r="G181"/>
  <c r="F181"/>
  <c r="E181"/>
  <c r="D181"/>
  <c r="C180"/>
  <c r="C179"/>
  <c r="C178"/>
  <c r="C177"/>
  <c r="C176"/>
  <c r="C175"/>
  <c r="C174"/>
  <c r="J173"/>
  <c r="J172" s="1"/>
  <c r="I173"/>
  <c r="I172" s="1"/>
  <c r="H173"/>
  <c r="H172" s="1"/>
  <c r="G173"/>
  <c r="F173"/>
  <c r="F172" s="1"/>
  <c r="E173"/>
  <c r="E172" s="1"/>
  <c r="D173"/>
  <c r="G172"/>
  <c r="J171"/>
  <c r="G171"/>
  <c r="C170"/>
  <c r="C167"/>
  <c r="C166"/>
  <c r="C165"/>
  <c r="C164"/>
  <c r="C163"/>
  <c r="C162"/>
  <c r="C161"/>
  <c r="J160"/>
  <c r="I160"/>
  <c r="I158" s="1"/>
  <c r="H160"/>
  <c r="G160"/>
  <c r="G158" s="1"/>
  <c r="F160"/>
  <c r="E160"/>
  <c r="E158" s="1"/>
  <c r="D160"/>
  <c r="D159" s="1"/>
  <c r="I159"/>
  <c r="C155"/>
  <c r="C154"/>
  <c r="C153"/>
  <c r="C152"/>
  <c r="C151"/>
  <c r="C150"/>
  <c r="C149"/>
  <c r="C148"/>
  <c r="C147"/>
  <c r="C146"/>
  <c r="C145"/>
  <c r="C144"/>
  <c r="C143"/>
  <c r="C142"/>
  <c r="C141"/>
  <c r="C140"/>
  <c r="C139"/>
  <c r="C138"/>
  <c r="C137"/>
  <c r="C136"/>
  <c r="C135"/>
  <c r="C134"/>
  <c r="C133"/>
  <c r="C132"/>
  <c r="C131"/>
  <c r="C130"/>
  <c r="J129"/>
  <c r="J119" s="1"/>
  <c r="E129"/>
  <c r="D129"/>
  <c r="C127"/>
  <c r="C126"/>
  <c r="C125"/>
  <c r="C124"/>
  <c r="C123"/>
  <c r="C122"/>
  <c r="C121"/>
  <c r="G120"/>
  <c r="F120"/>
  <c r="E120"/>
  <c r="D120"/>
  <c r="C115"/>
  <c r="C114"/>
  <c r="C113"/>
  <c r="C112"/>
  <c r="C111"/>
  <c r="C110"/>
  <c r="D82" i="6" s="1"/>
  <c r="C109" i="3"/>
  <c r="C108"/>
  <c r="J107"/>
  <c r="I107"/>
  <c r="H107"/>
  <c r="G107"/>
  <c r="F107"/>
  <c r="E107"/>
  <c r="D107"/>
  <c r="C106"/>
  <c r="C105"/>
  <c r="C104"/>
  <c r="C103"/>
  <c r="C102"/>
  <c r="C101"/>
  <c r="C100"/>
  <c r="C99"/>
  <c r="C98"/>
  <c r="C97"/>
  <c r="C96"/>
  <c r="C95"/>
  <c r="C94"/>
  <c r="C93"/>
  <c r="C92"/>
  <c r="C91"/>
  <c r="C90"/>
  <c r="C89"/>
  <c r="C88"/>
  <c r="C87"/>
  <c r="C86"/>
  <c r="C85"/>
  <c r="C84"/>
  <c r="C83"/>
  <c r="C82"/>
  <c r="C81"/>
  <c r="C80"/>
  <c r="C79"/>
  <c r="J78"/>
  <c r="I78"/>
  <c r="H78"/>
  <c r="G78"/>
  <c r="F78"/>
  <c r="E78"/>
  <c r="D78"/>
  <c r="C77"/>
  <c r="C76"/>
  <c r="C75"/>
  <c r="C74"/>
  <c r="C73"/>
  <c r="C72"/>
  <c r="C71"/>
  <c r="J70"/>
  <c r="J69" s="1"/>
  <c r="I70"/>
  <c r="H70"/>
  <c r="H69" s="1"/>
  <c r="G70"/>
  <c r="F70"/>
  <c r="E70"/>
  <c r="D70"/>
  <c r="I69"/>
  <c r="C50"/>
  <c r="C49"/>
  <c r="C48"/>
  <c r="J47"/>
  <c r="I47"/>
  <c r="H47"/>
  <c r="G47"/>
  <c r="F47"/>
  <c r="E47"/>
  <c r="D47"/>
  <c r="C45"/>
  <c r="C44"/>
  <c r="C43"/>
  <c r="C41"/>
  <c r="C40"/>
  <c r="C39"/>
  <c r="C38"/>
  <c r="C37"/>
  <c r="C36"/>
  <c r="C35"/>
  <c r="C34"/>
  <c r="C33"/>
  <c r="C32"/>
  <c r="C31"/>
  <c r="C30"/>
  <c r="C29"/>
  <c r="C28"/>
  <c r="C27"/>
  <c r="C26"/>
  <c r="C25"/>
  <c r="C24"/>
  <c r="D20" i="6" s="1"/>
  <c r="C23" i="3"/>
  <c r="C22"/>
  <c r="C21"/>
  <c r="C20"/>
  <c r="C19"/>
  <c r="C18"/>
  <c r="J17"/>
  <c r="I17"/>
  <c r="H17"/>
  <c r="F17"/>
  <c r="E17"/>
  <c r="D17"/>
  <c r="C16"/>
  <c r="C15"/>
  <c r="C14"/>
  <c r="C13"/>
  <c r="C12"/>
  <c r="C11"/>
  <c r="J9"/>
  <c r="J7" s="1"/>
  <c r="I9"/>
  <c r="I7" s="1"/>
  <c r="H9"/>
  <c r="H7" s="1"/>
  <c r="F9"/>
  <c r="E9"/>
  <c r="D9"/>
  <c r="J8"/>
  <c r="H8" l="1"/>
  <c r="D7"/>
  <c r="F7"/>
  <c r="D69"/>
  <c r="D158"/>
  <c r="E171"/>
  <c r="G7"/>
  <c r="E7"/>
  <c r="F159"/>
  <c r="B52" i="2"/>
  <c r="B35"/>
  <c r="D119" i="3"/>
  <c r="D171"/>
  <c r="E69"/>
  <c r="I68"/>
  <c r="F158"/>
  <c r="H159"/>
  <c r="J159"/>
  <c r="F119"/>
  <c r="F118" s="1"/>
  <c r="F171"/>
  <c r="H171"/>
  <c r="E159"/>
  <c r="I119"/>
  <c r="I118"/>
  <c r="E68"/>
  <c r="H118"/>
  <c r="J118"/>
  <c r="G119"/>
  <c r="G118" s="1"/>
  <c r="H158"/>
  <c r="J158"/>
  <c r="G159"/>
  <c r="C181"/>
  <c r="C213"/>
  <c r="E119"/>
  <c r="E118" s="1"/>
  <c r="E67" s="1"/>
  <c r="D68"/>
  <c r="H68"/>
  <c r="J68"/>
  <c r="C120"/>
  <c r="E8"/>
  <c r="G8"/>
  <c r="F8"/>
  <c r="I8"/>
  <c r="F69"/>
  <c r="D118"/>
  <c r="C156"/>
  <c r="G68"/>
  <c r="G69"/>
  <c r="C9"/>
  <c r="F68"/>
  <c r="D39" i="6"/>
  <c r="D8" i="3"/>
  <c r="D27" i="6"/>
  <c r="C168" i="3"/>
  <c r="C173"/>
  <c r="C47"/>
  <c r="C78"/>
  <c r="C107"/>
  <c r="G226"/>
  <c r="I226"/>
  <c r="E226"/>
  <c r="J225"/>
  <c r="H225"/>
  <c r="F225"/>
  <c r="D225"/>
  <c r="C17"/>
  <c r="C70"/>
  <c r="C129"/>
  <c r="C160"/>
  <c r="I171"/>
  <c r="D172"/>
  <c r="C172" s="1"/>
  <c r="C209"/>
  <c r="C227"/>
  <c r="H22" i="9"/>
  <c r="G22"/>
  <c r="F22"/>
  <c r="H10"/>
  <c r="G10"/>
  <c r="F10"/>
  <c r="H7"/>
  <c r="G7"/>
  <c r="F7"/>
  <c r="F13" s="1"/>
  <c r="F24" s="1"/>
  <c r="F67" i="3" l="1"/>
  <c r="C119"/>
  <c r="G67"/>
  <c r="C69"/>
  <c r="C118"/>
  <c r="C8"/>
  <c r="H67"/>
  <c r="C159"/>
  <c r="C158"/>
  <c r="I67"/>
  <c r="J67"/>
  <c r="D67"/>
  <c r="C171"/>
  <c r="C68"/>
  <c r="C7"/>
  <c r="H13" i="9"/>
  <c r="H24" s="1"/>
  <c r="D15" i="6"/>
  <c r="G13" i="9"/>
  <c r="G24" s="1"/>
  <c r="C225" i="3"/>
  <c r="C226"/>
  <c r="D115" i="6"/>
  <c r="D114" s="1"/>
  <c r="D112"/>
  <c r="D111" s="1"/>
  <c r="D108"/>
  <c r="D106"/>
  <c r="D103"/>
  <c r="D95"/>
  <c r="D93"/>
  <c r="D90"/>
  <c r="D88"/>
  <c r="D80"/>
  <c r="D74"/>
  <c r="D72"/>
  <c r="D67"/>
  <c r="D56"/>
  <c r="C67" i="3" l="1"/>
  <c r="D71" i="6"/>
  <c r="D77"/>
  <c r="D110"/>
  <c r="D55"/>
  <c r="D66"/>
  <c r="D102"/>
  <c r="D105"/>
  <c r="D39" i="7"/>
  <c r="D37"/>
  <c r="D35"/>
  <c r="D33"/>
  <c r="D27"/>
  <c r="D21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D18"/>
  <c r="D15"/>
  <c r="D53"/>
  <c r="D51"/>
  <c r="D9"/>
  <c r="D8" s="1"/>
  <c r="A109"/>
  <c r="D108"/>
  <c r="A108"/>
  <c r="D107"/>
  <c r="A107"/>
  <c r="A106"/>
  <c r="D105"/>
  <c r="A105"/>
  <c r="A104"/>
  <c r="A103"/>
  <c r="A102"/>
  <c r="D101"/>
  <c r="A101"/>
  <c r="D100"/>
  <c r="A100"/>
  <c r="A99"/>
  <c r="D98"/>
  <c r="A98"/>
  <c r="A97"/>
  <c r="D96"/>
  <c r="A96"/>
  <c r="A95"/>
  <c r="A94"/>
  <c r="A93"/>
  <c r="D92"/>
  <c r="A92"/>
  <c r="D91"/>
  <c r="A91"/>
  <c r="D90"/>
  <c r="A90"/>
  <c r="A89"/>
  <c r="A88"/>
  <c r="D87"/>
  <c r="D86" s="1"/>
  <c r="D85" s="1"/>
  <c r="A87"/>
  <c r="A86"/>
  <c r="A85"/>
  <c r="A84"/>
  <c r="D83"/>
  <c r="A83"/>
  <c r="D82"/>
  <c r="A82"/>
  <c r="A81"/>
  <c r="D80"/>
  <c r="A80"/>
  <c r="A79"/>
  <c r="D78"/>
  <c r="A78"/>
  <c r="A77"/>
  <c r="D76"/>
  <c r="A76"/>
  <c r="A75"/>
  <c r="A74"/>
  <c r="A73"/>
  <c r="D72"/>
  <c r="A72"/>
  <c r="A71"/>
  <c r="D70"/>
  <c r="A70"/>
  <c r="A69"/>
  <c r="A68"/>
  <c r="D67"/>
  <c r="D66" s="1"/>
  <c r="A67"/>
  <c r="A66"/>
  <c r="A65"/>
  <c r="A64"/>
  <c r="A63"/>
  <c r="A61"/>
  <c r="D59"/>
  <c r="D58" s="1"/>
  <c r="A60"/>
  <c r="A59"/>
  <c r="A58"/>
  <c r="A57"/>
  <c r="D56"/>
  <c r="A56"/>
  <c r="A55"/>
  <c r="A54"/>
  <c r="A53"/>
  <c r="A52"/>
  <c r="A51"/>
  <c r="A50"/>
  <c r="A49"/>
  <c r="D48"/>
  <c r="A48"/>
  <c r="A47"/>
  <c r="D46"/>
  <c r="A46"/>
  <c r="A45"/>
  <c r="A44"/>
  <c r="A43"/>
  <c r="A42"/>
  <c r="A41"/>
  <c r="A19"/>
  <c r="A18"/>
  <c r="A16"/>
  <c r="A15"/>
  <c r="A14"/>
  <c r="A10"/>
  <c r="A9"/>
  <c r="A8"/>
  <c r="A7"/>
  <c r="D6"/>
  <c r="D5" s="1"/>
  <c r="A6"/>
  <c r="A5"/>
  <c r="A4"/>
  <c r="A3"/>
  <c r="A107" i="6"/>
  <c r="A106"/>
  <c r="A105"/>
  <c r="A104"/>
  <c r="A103"/>
  <c r="A102"/>
  <c r="A101"/>
  <c r="A100"/>
  <c r="A99"/>
  <c r="A98"/>
  <c r="A97"/>
  <c r="A96"/>
  <c r="A95"/>
  <c r="A94"/>
  <c r="A93"/>
  <c r="A92"/>
  <c r="A91"/>
  <c r="A90"/>
  <c r="A89"/>
  <c r="A88"/>
  <c r="A87"/>
  <c r="A86"/>
  <c r="A85"/>
  <c r="A84"/>
  <c r="A83"/>
  <c r="A82"/>
  <c r="A81"/>
  <c r="A80"/>
  <c r="A79"/>
  <c r="A78"/>
  <c r="A77"/>
  <c r="A76"/>
  <c r="A75"/>
  <c r="A74"/>
  <c r="A73"/>
  <c r="A72"/>
  <c r="A71"/>
  <c r="A70"/>
  <c r="A69"/>
  <c r="A68"/>
  <c r="A67"/>
  <c r="A66"/>
  <c r="D65"/>
  <c r="D62" s="1"/>
  <c r="A65"/>
  <c r="A64"/>
  <c r="A63"/>
  <c r="A62"/>
  <c r="A61"/>
  <c r="A54"/>
  <c r="A53"/>
  <c r="A52"/>
  <c r="A51"/>
  <c r="D50"/>
  <c r="A50"/>
  <c r="A49"/>
  <c r="D48"/>
  <c r="A48"/>
  <c r="A47"/>
  <c r="A46"/>
  <c r="A45"/>
  <c r="A44"/>
  <c r="A43"/>
  <c r="A42"/>
  <c r="A41"/>
  <c r="A40"/>
  <c r="A39"/>
  <c r="A38"/>
  <c r="D37"/>
  <c r="D14" s="1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D11"/>
  <c r="A11"/>
  <c r="A10"/>
  <c r="D9"/>
  <c r="A9"/>
  <c r="A8"/>
  <c r="A7"/>
  <c r="A6"/>
  <c r="D5"/>
  <c r="D4" s="1"/>
  <c r="A5"/>
  <c r="A4"/>
  <c r="A3"/>
  <c r="D99" l="1"/>
  <c r="D47"/>
  <c r="D32" i="7"/>
  <c r="D42"/>
  <c r="D50"/>
  <c r="D14"/>
  <c r="D4" s="1"/>
  <c r="D95"/>
  <c r="D94" s="1"/>
  <c r="D89" s="1"/>
  <c r="D75"/>
  <c r="D74" s="1"/>
  <c r="D104"/>
  <c r="D103" s="1"/>
  <c r="D69"/>
  <c r="D65" s="1"/>
  <c r="D61" i="6" l="1"/>
  <c r="D3" s="1"/>
  <c r="D70"/>
  <c r="D41" i="7"/>
  <c r="D3" s="1"/>
</calcChain>
</file>

<file path=xl/sharedStrings.xml><?xml version="1.0" encoding="utf-8"?>
<sst xmlns="http://schemas.openxmlformats.org/spreadsheetml/2006/main" count="668" uniqueCount="383">
  <si>
    <t>PRIHODI POSLOVANJA</t>
  </si>
  <si>
    <t>RASHODI  POSLOVANJA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</si>
  <si>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</si>
  <si>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</si>
  <si>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</si>
  <si>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</si>
  <si>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</si>
  <si>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</si>
  <si>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</si>
  <si>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</si>
  <si>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</si>
  <si>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</si>
  <si>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</si>
  <si>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</si>
  <si>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</si>
  <si>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</si>
  <si>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Namjenski primici od zaduživanja</t>
  </si>
  <si>
    <t>Ukupno (po izvorima)</t>
  </si>
  <si>
    <t>Šifra</t>
  </si>
  <si>
    <t>Naziv</t>
  </si>
  <si>
    <t>Donacije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</si>
  <si>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</si>
  <si>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</si>
  <si>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</si>
  <si>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</si>
  <si>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</si>
  <si>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</si>
  <si>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</si>
  <si>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</si>
  <si>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</si>
  <si>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Ostali financijski rashodi</t>
  </si>
  <si>
    <t>Postrojenja i oprema</t>
  </si>
  <si>
    <t>Rashodi za nabavu nefinancijske imovine</t>
  </si>
  <si>
    <t>Materijalna imovina - prirodna bogatstva</t>
  </si>
  <si>
    <t>Knjige, umjetnička djela i ostale izložbene vrijednosti</t>
  </si>
  <si>
    <t>OPĆI DIO</t>
  </si>
  <si>
    <t>PRIHODI UKUPNO</t>
  </si>
  <si>
    <t>RASHODI UKUPNO</t>
  </si>
  <si>
    <t>A</t>
  </si>
  <si>
    <t>Program</t>
  </si>
  <si>
    <t>len</t>
  </si>
  <si>
    <t>Račun iz računskog plana</t>
  </si>
  <si>
    <t>Račun iz raču.plana</t>
  </si>
  <si>
    <t>Plaće za redovan rad</t>
  </si>
  <si>
    <t>Doprinosi za obvezno zdravstveno osiguranje</t>
  </si>
  <si>
    <t>Doprinosi za obvezno osiguranje u slučaju nezaposlenosti</t>
  </si>
  <si>
    <t>Uredski materijal i ostali materijalni rashodi</t>
  </si>
  <si>
    <t>Materijal i sirovine</t>
  </si>
  <si>
    <t>Uređaji, strojevi i oprema za ostale namjene</t>
  </si>
  <si>
    <t>Dodatna ulaganja na građevinskim objektima</t>
  </si>
  <si>
    <t>Usluge tekućeg i investicijskog održavanja</t>
  </si>
  <si>
    <t>3</t>
  </si>
  <si>
    <t>Rashodi poslovanja</t>
  </si>
  <si>
    <t>31</t>
  </si>
  <si>
    <t>311</t>
  </si>
  <si>
    <t>3111</t>
  </si>
  <si>
    <t>3113</t>
  </si>
  <si>
    <t>Plaće za prekovremeni rad</t>
  </si>
  <si>
    <t>3114</t>
  </si>
  <si>
    <t>Plaće za posebne uvjete rada</t>
  </si>
  <si>
    <t>3121</t>
  </si>
  <si>
    <t>3132</t>
  </si>
  <si>
    <t>3133</t>
  </si>
  <si>
    <t>32</t>
  </si>
  <si>
    <t>321</t>
  </si>
  <si>
    <t>3211</t>
  </si>
  <si>
    <t>Službena putovanja</t>
  </si>
  <si>
    <t>3212</t>
  </si>
  <si>
    <t>Naknade za prijevoz, za rad na terenu i odvojeni život</t>
  </si>
  <si>
    <t>3213</t>
  </si>
  <si>
    <t>Stručno usavršavanje zaposlenika</t>
  </si>
  <si>
    <t>3214</t>
  </si>
  <si>
    <t>Ostale naknade troškova zaposlenima</t>
  </si>
  <si>
    <t>322</t>
  </si>
  <si>
    <t>3221</t>
  </si>
  <si>
    <t>3222</t>
  </si>
  <si>
    <t>3223</t>
  </si>
  <si>
    <t>Energija</t>
  </si>
  <si>
    <t>3224</t>
  </si>
  <si>
    <t>Materijal i dijelovi za tekuće i investicijsko održavanje</t>
  </si>
  <si>
    <t>3225</t>
  </si>
  <si>
    <t>Sitni inventar i auto gume</t>
  </si>
  <si>
    <t>3227</t>
  </si>
  <si>
    <t>Službena, radna i zaštitna odjeća i obuća</t>
  </si>
  <si>
    <t>323</t>
  </si>
  <si>
    <t>3231</t>
  </si>
  <si>
    <t>Usluge telefona, pošte i prijevoza</t>
  </si>
  <si>
    <t>3232</t>
  </si>
  <si>
    <t>3233</t>
  </si>
  <si>
    <t>Usluge promidžbe i informiranja</t>
  </si>
  <si>
    <t>3234</t>
  </si>
  <si>
    <t>Komunalne usluge</t>
  </si>
  <si>
    <t>3235</t>
  </si>
  <si>
    <t>Zakupnine i najamnine</t>
  </si>
  <si>
    <t>3236</t>
  </si>
  <si>
    <t>Zdravstvene i veterinarske usluge</t>
  </si>
  <si>
    <t>3237</t>
  </si>
  <si>
    <t>Intelektualne i osobne usluge</t>
  </si>
  <si>
    <t>3238</t>
  </si>
  <si>
    <t>Računalne usluge</t>
  </si>
  <si>
    <t>3239</t>
  </si>
  <si>
    <t>Ostale usluge</t>
  </si>
  <si>
    <t>324</t>
  </si>
  <si>
    <t>Naknade troškova osobama izvan radnog odnosa</t>
  </si>
  <si>
    <t>3241</t>
  </si>
  <si>
    <t>329</t>
  </si>
  <si>
    <t>3291</t>
  </si>
  <si>
    <t>Naknade za rad predstavničkih i izvršnih tijela, povjerenstava i slično</t>
  </si>
  <si>
    <t>3292</t>
  </si>
  <si>
    <t>Premije osiguranja</t>
  </si>
  <si>
    <t>3293</t>
  </si>
  <si>
    <t>Reprezentacija</t>
  </si>
  <si>
    <t>3294</t>
  </si>
  <si>
    <t>Članarine i norme</t>
  </si>
  <si>
    <t>3295</t>
  </si>
  <si>
    <t>Pristojbe i naknade</t>
  </si>
  <si>
    <t>3296</t>
  </si>
  <si>
    <t>Troškovi sudskih postupaka</t>
  </si>
  <si>
    <t>3299</t>
  </si>
  <si>
    <t>34</t>
  </si>
  <si>
    <t>Financijski rashodi</t>
  </si>
  <si>
    <t>342</t>
  </si>
  <si>
    <t>Kamate za primljene kredite i zajmove</t>
  </si>
  <si>
    <t>3423</t>
  </si>
  <si>
    <t>Kamate za primljene kredite i zajmove od kreditnih i ostalih financijskih institucija izvan javnog sektora</t>
  </si>
  <si>
    <t>343</t>
  </si>
  <si>
    <t>3431</t>
  </si>
  <si>
    <t>Bankarske usluge i usluge platnog prometa</t>
  </si>
  <si>
    <t>3432</t>
  </si>
  <si>
    <t>Negativne tečajne razlike i razlike zbog primjene valutne klauzule</t>
  </si>
  <si>
    <t>3433</t>
  </si>
  <si>
    <t>Zatezne kamate</t>
  </si>
  <si>
    <t>3434</t>
  </si>
  <si>
    <t>Ostali nespomenuti financijski rashodi</t>
  </si>
  <si>
    <t>37</t>
  </si>
  <si>
    <t>Naknade građanima i kućanstvima na temelju osiguranja i druge naknade</t>
  </si>
  <si>
    <t>372</t>
  </si>
  <si>
    <t>Ostale naknade građanima i kućanstvima iz proračuna</t>
  </si>
  <si>
    <t>3721</t>
  </si>
  <si>
    <t>Naknade građanima i kućanstvima u novcu</t>
  </si>
  <si>
    <t>3722</t>
  </si>
  <si>
    <t>Naknade građanima i kućanstvima u naravi</t>
  </si>
  <si>
    <t>38</t>
  </si>
  <si>
    <t>Ostali rashodi</t>
  </si>
  <si>
    <t>Kazne, penali i naknade štete</t>
  </si>
  <si>
    <t>Naknade šteta pravnim i fizičkim osobama</t>
  </si>
  <si>
    <t>Ugovorene kazne i ostale naknade šteta</t>
  </si>
  <si>
    <t>4</t>
  </si>
  <si>
    <t>41</t>
  </si>
  <si>
    <t>Rashodi za nabavu neproizvedene dugotrajne imovine</t>
  </si>
  <si>
    <t>411</t>
  </si>
  <si>
    <t>4111</t>
  </si>
  <si>
    <t>Zemljište</t>
  </si>
  <si>
    <t>412</t>
  </si>
  <si>
    <t>Nematerijalna imovina</t>
  </si>
  <si>
    <t>4123</t>
  </si>
  <si>
    <t>Licence</t>
  </si>
  <si>
    <t>4124</t>
  </si>
  <si>
    <t>Ostala prava</t>
  </si>
  <si>
    <t>42</t>
  </si>
  <si>
    <t>Rashodi za nabavu proizvedene dugotrajne imovine</t>
  </si>
  <si>
    <t>421</t>
  </si>
  <si>
    <t>Građevinski objekti</t>
  </si>
  <si>
    <t>4212</t>
  </si>
  <si>
    <t>Poslovni objekti</t>
  </si>
  <si>
    <t>422</t>
  </si>
  <si>
    <t>4221</t>
  </si>
  <si>
    <t>Uredska oprema i namještaj</t>
  </si>
  <si>
    <t>4222</t>
  </si>
  <si>
    <t>Komunikacijska oprema</t>
  </si>
  <si>
    <t>4223</t>
  </si>
  <si>
    <t>Oprema za održavanje i zaštitu</t>
  </si>
  <si>
    <t>4224</t>
  </si>
  <si>
    <t>Medicinska i laboratorijska oprema</t>
  </si>
  <si>
    <t>4225</t>
  </si>
  <si>
    <t>Instrumenti, uređaji i strojevi</t>
  </si>
  <si>
    <t>4226</t>
  </si>
  <si>
    <t>Sportska i glazbena oprema</t>
  </si>
  <si>
    <t>4227</t>
  </si>
  <si>
    <t>423</t>
  </si>
  <si>
    <t>Prijevozna sredstva</t>
  </si>
  <si>
    <t>4231</t>
  </si>
  <si>
    <t>Prijevozna sredstva u cestovnom prometu</t>
  </si>
  <si>
    <t>424</t>
  </si>
  <si>
    <t>4244</t>
  </si>
  <si>
    <t>Ostale nespomenute izložbene vrijednosti</t>
  </si>
  <si>
    <t>Višegodišnji nasadi i osnovno stado</t>
  </si>
  <si>
    <t>4251</t>
  </si>
  <si>
    <t>Višegodišnji nasadi</t>
  </si>
  <si>
    <t>426</t>
  </si>
  <si>
    <t>Nematerijalna proizvedena imovina</t>
  </si>
  <si>
    <t>4262</t>
  </si>
  <si>
    <t>Ulaganja u računalne programe</t>
  </si>
  <si>
    <t>4263</t>
  </si>
  <si>
    <t>Umjetnička, literarna i znanstvena djela</t>
  </si>
  <si>
    <t>4264</t>
  </si>
  <si>
    <t>Ostala nematerijalna proizvedena imovina</t>
  </si>
  <si>
    <t>43</t>
  </si>
  <si>
    <t>Rashodi za nabavu plemenitih metala i ostalih pohranjenih vrijednosti</t>
  </si>
  <si>
    <t>431</t>
  </si>
  <si>
    <t>Plemeniti metali i ostale pohranjene vrijednosti</t>
  </si>
  <si>
    <t>4312</t>
  </si>
  <si>
    <t>Pohranjene knjige, umjetnička djela i slične vrijednosti</t>
  </si>
  <si>
    <t>44</t>
  </si>
  <si>
    <t>Rashodi za nabavu proizvedene kratkotrajne imovine</t>
  </si>
  <si>
    <t>441</t>
  </si>
  <si>
    <t>Rashodi za nabavu zaliha</t>
  </si>
  <si>
    <t>4411</t>
  </si>
  <si>
    <t>45</t>
  </si>
  <si>
    <t>Rashodi za dodatna ulaganja na nefinancijskoj imovini</t>
  </si>
  <si>
    <t>451</t>
  </si>
  <si>
    <t>4511</t>
  </si>
  <si>
    <t>Dodatna ulaganja na postrojenjima i opremi</t>
  </si>
  <si>
    <t>4521</t>
  </si>
  <si>
    <t>5</t>
  </si>
  <si>
    <t>Izdaci za financijsku imovinu i otplate zajmova</t>
  </si>
  <si>
    <t>53</t>
  </si>
  <si>
    <t>Izdaci za dionice i udjele u glavnici</t>
  </si>
  <si>
    <t>532</t>
  </si>
  <si>
    <t>Dionice i udjeli u glavnici trgovačkih društava u javnom sektoru</t>
  </si>
  <si>
    <t>5321</t>
  </si>
  <si>
    <t>54</t>
  </si>
  <si>
    <t>Izdaci za otplatu glavnice primljenih kredita i zajmova</t>
  </si>
  <si>
    <t>544</t>
  </si>
  <si>
    <t>Otplata glavnice primljenih kredita i zajmova od kreditnih i ostalih financijskih institucij izvan javnog sektora</t>
  </si>
  <si>
    <t>5443</t>
  </si>
  <si>
    <t>Otplata glavnice primljenih kredita od tuzemnih kreditnih institucija izvan javnog sektora</t>
  </si>
  <si>
    <t>Prihodi poslovanja</t>
  </si>
  <si>
    <t>Pomoći iz inozemstva i od subjekata unutar općeg proračuna</t>
  </si>
  <si>
    <t>Pomoći od inozemnih vlada</t>
  </si>
  <si>
    <t>Tekuće pomoći od inozemnih vlada</t>
  </si>
  <si>
    <t>Tekuće pomoći od inozemnih vlada u EU</t>
  </si>
  <si>
    <t>Pomoći od međunarodnih organizacija te institucija i tijela EU</t>
  </si>
  <si>
    <t>Tekuće pomoći od međunarodnih organizacija</t>
  </si>
  <si>
    <t>Pomoći proračunskim korisnicima iz proračuna koji im nije nadležan</t>
  </si>
  <si>
    <t>Tekuće pomoći proračunskim korisnicima iz proračuna koji im nije nadležan</t>
  </si>
  <si>
    <t>Kapitalne pomoći proračunskim korisnicima iz proračuna koji im nije nadležan</t>
  </si>
  <si>
    <t>Prihodi od imovine</t>
  </si>
  <si>
    <t>Prihodi od financijske imovine</t>
  </si>
  <si>
    <t>Kamate na oročena sredstva i depozite po viđenju</t>
  </si>
  <si>
    <t>Kamate na oročena sredstva</t>
  </si>
  <si>
    <t>Kamate na depozite po viđenju</t>
  </si>
  <si>
    <t>Prihodi od pozitivnih tečajnih razlika i razlika zbog primjene valutne klauzule</t>
  </si>
  <si>
    <t>Prihodi od pozitivnih tečajnih razlika</t>
  </si>
  <si>
    <t>Ostali prihodi od financijske imovine</t>
  </si>
  <si>
    <t>Prihodi od nefinancijske imovine</t>
  </si>
  <si>
    <t>Naknade za koncesije</t>
  </si>
  <si>
    <t>Naknade za koncesije za obavljanje javne zdravstvene službe i ostale koncesije</t>
  </si>
  <si>
    <t>Prihodi od zakupa i iznajmljivanja imovine</t>
  </si>
  <si>
    <t>Prihodi od zakupa poslovnih objekata</t>
  </si>
  <si>
    <t>Ostali prihodi od zakupa i iznajmljivanja imovine</t>
  </si>
  <si>
    <t>Ostali prihodi od nefinancijske imovine</t>
  </si>
  <si>
    <t>Prihodi od upravnih i administrativnih pristojbi, pristojbi po posebnim propisima i naknada</t>
  </si>
  <si>
    <t>Prihodi po posebnim propisima</t>
  </si>
  <si>
    <t>Ostali nespomenuti prihodi</t>
  </si>
  <si>
    <t>Ostali prihodi za posebne namjene</t>
  </si>
  <si>
    <t>Ostali nespomenuti prihodi po posebnim propisima</t>
  </si>
  <si>
    <t>Prihodi od prodaje proizvoda i robe te pruženih usluga i prihodi od donacija</t>
  </si>
  <si>
    <t>Prihodi od prodaje proizvoda i robe te pruženih usluga</t>
  </si>
  <si>
    <t>Prihodi od pruženih usluga</t>
  </si>
  <si>
    <t>Donacije od pravnih i fizičkih osoba izvan općeg proračuna</t>
  </si>
  <si>
    <t>Tekuće donacije</t>
  </si>
  <si>
    <t>Tekuće donacije od ostalih subjekata izvan općeg proračuna</t>
  </si>
  <si>
    <t>Kapitalne donacije</t>
  </si>
  <si>
    <t>Kapitalne donacije od neprofitnih organizacija</t>
  </si>
  <si>
    <t>Prihodi iz nadležnog proračuna i od HZZO-a na temelju ugovornih obaveza</t>
  </si>
  <si>
    <t xml:space="preserve">Prihodi iz nadležnog proračuna za financiranje redovne djelatnosti proračunskih korisnika </t>
  </si>
  <si>
    <t>Prihodi iz nadležnog proračuna za financiranje rashoda poslovanja</t>
  </si>
  <si>
    <t>Prihodi iz nadležnog proračuna za financiranje rashoda za nabavu nefinancijske imovine</t>
  </si>
  <si>
    <t>Prihodi iz nadležnog proračuna za financiranje izdataka za financijsku imovinu i otplatu zajmova</t>
  </si>
  <si>
    <t>Prihodi HZZO-a na temelju ugovornih obaveza</t>
  </si>
  <si>
    <t>Kazne, upravne mjere i ostali prihodi</t>
  </si>
  <si>
    <t>Ostali prihodi</t>
  </si>
  <si>
    <t>Prihodi od prodaje nefinancijske imovine</t>
  </si>
  <si>
    <t>Prihodi od prodaje neproizvedene dugotrajne imovine</t>
  </si>
  <si>
    <t>Prihodi od prodaje materijalne imovine - prirodnih bogatstava</t>
  </si>
  <si>
    <t>Poljoprivredno zemljište</t>
  </si>
  <si>
    <t>Prihodi od prodaje proizvedene dugotrajne imovine</t>
  </si>
  <si>
    <t>Prihodi od prodaje građevinskih objekata</t>
  </si>
  <si>
    <t>Stambeni objekti</t>
  </si>
  <si>
    <t>Ostali stambeni objekti</t>
  </si>
  <si>
    <t>Uredski objekti</t>
  </si>
  <si>
    <t>Prihodi od prodaje prijevoznih sredstava</t>
  </si>
  <si>
    <t>Osobni automobili</t>
  </si>
  <si>
    <t>Primici od financijske imovine i zaduživanja</t>
  </si>
  <si>
    <t>Primici od zaduživanja</t>
  </si>
  <si>
    <t xml:space="preserve">Primljeni krediti i zajmovi od kreditnih i ostalih financijskih institucija izvan javnog sektora </t>
  </si>
  <si>
    <t>Primljeni krediti od tuzemnih kreditnih institucija izvan javnog sektora</t>
  </si>
  <si>
    <t>Primljeni zajmovi od drugih razina vlasti</t>
  </si>
  <si>
    <t>Primljeni zajmovi od državnog proračuna</t>
  </si>
  <si>
    <t>Primljeni zajmovi od državnog proračuna - dugoročni</t>
  </si>
  <si>
    <t>PRIHODI OD PRODAJE NEFINANCIJSKE IMOVINE</t>
  </si>
  <si>
    <t>Tekuće pomoći iz državnog proračuna proračunskim korisnicima proračuna JLP(R)S</t>
  </si>
  <si>
    <t>Tekuće pomoći proračunskim korisnicima iz proračuna JLP(R)S koji im nije nadležan</t>
  </si>
  <si>
    <t>Kapitalne pomoći iz državnog proračuna proračunskim korisnicima proračuna JLP(R)S</t>
  </si>
  <si>
    <t>Kapitalne pomoći proračunskim korisnicima iz proračuna JLP(R)S koji im nije nadležan</t>
  </si>
  <si>
    <t>Tekuće pomoći iz državnog proračuna temeljem prijenosa EU sredstava</t>
  </si>
  <si>
    <t>Tekuće pomoći iz proračuna JLP(R)S temeljem prijenosa EU sredstava</t>
  </si>
  <si>
    <t>63813</t>
  </si>
  <si>
    <t>Tekuće pomoći od proračunskog korisnika drugog proračuna temeljem prijenosa EU sredstava</t>
  </si>
  <si>
    <t>63814</t>
  </si>
  <si>
    <t>Tekuće pomoći od izvanproračunskog korisnika temeljem prijenosa EU sredstava</t>
  </si>
  <si>
    <t>Kapitalne pomoći iz državnog proračuna temeljem prijenosa EU sredstava</t>
  </si>
  <si>
    <t>Kapitalne pomoći iz proračuna JLP(R)S temeljem prijenosa EU sredstava</t>
  </si>
  <si>
    <t>63823</t>
  </si>
  <si>
    <t>Kapitalne pomoći od proračunskog korisnika drugog proračuna temeljem prijenosa EU sredstava</t>
  </si>
  <si>
    <t>63824</t>
  </si>
  <si>
    <t>Kapitalne pomoći od izvanproračunskog korisnika temeljem prijenosa EU sredstava</t>
  </si>
  <si>
    <t>Prijenosi između proračunskih korisnika istog proračuna</t>
  </si>
  <si>
    <t>Tekući prijenosi između proračunskih korisnika istog proračuna</t>
  </si>
  <si>
    <t>Kapitalni prijenosi između proračunskih korisnika istog proračuna</t>
  </si>
  <si>
    <t>Tekući prijenosi između proračunskih korisnika istog proračuna temeljem prijenosa EU sredstava</t>
  </si>
  <si>
    <t>Kapitalni prijenosi između proračunskih korisnika istog proračuna temeljem prijenosa EU sredstava</t>
  </si>
  <si>
    <t>Pomoći temeljem prijenosa EU sredstava</t>
  </si>
  <si>
    <t>Tekuće pomoći temeljem prijenosa EU sredstava</t>
  </si>
  <si>
    <t>Kapitalne pomoći temeljem prijenosa EU sredstava</t>
  </si>
  <si>
    <t>Naknade građanima i kućanstvima iz EU sredstava</t>
  </si>
  <si>
    <t>369</t>
  </si>
  <si>
    <t>3691</t>
  </si>
  <si>
    <t>3692</t>
  </si>
  <si>
    <t>3693</t>
  </si>
  <si>
    <t>3694</t>
  </si>
  <si>
    <t>Pomoći dane u inozemstvo i unutar općeg proračuna</t>
  </si>
  <si>
    <t>RASHODI ZA NABAVU NEFINANCIJSKE IMOVINE</t>
  </si>
  <si>
    <t>UKUPAN DONOS VIŠKA/MANJKA IZ PRETHODNE(IH) GODINA</t>
  </si>
  <si>
    <t>VIŠAK/MANJAK IZ PRETHODNE(IH) GODINE KOJI ĆE SE POKRITI/RASPOREDITI</t>
  </si>
  <si>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</si>
  <si>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2020.</t>
  </si>
  <si>
    <t>Ukupno prihodi i primici za 2020.</t>
  </si>
  <si>
    <t xml:space="preserve">Primorsko-goranska županija </t>
  </si>
  <si>
    <t>Prihodi od nefinancijske imovine i nadoknade šteta s osnova osiguranja</t>
  </si>
  <si>
    <t xml:space="preserve"> ZAKONSKI STANDARD USTANOVA  -----------------ŠKOLSTVA</t>
  </si>
  <si>
    <t>Osiguravanje uvjeta rada</t>
  </si>
  <si>
    <t>RASHODI POSLOVANJA</t>
  </si>
  <si>
    <t>Plaće  za redovan rad</t>
  </si>
  <si>
    <t>Doprinosi za mirovinsko osiguranje</t>
  </si>
  <si>
    <t xml:space="preserve">Vojna oprema </t>
  </si>
  <si>
    <t>Članarine</t>
  </si>
  <si>
    <t xml:space="preserve">Ostali nespomenuti rashodi poslovanja </t>
  </si>
  <si>
    <t xml:space="preserve">Zatezne kamate </t>
  </si>
  <si>
    <t xml:space="preserve">Instrumenti, uređaji i strojevi </t>
  </si>
  <si>
    <t xml:space="preserve">Knjige </t>
  </si>
  <si>
    <t>Rashodi za dodatna ulaganja u nefinancijskoj imovini</t>
  </si>
  <si>
    <t xml:space="preserve"> IZNAD ZAKONSKOG STANDARDA -------------------- USTANOVA  </t>
  </si>
  <si>
    <t>Produženi boravak učenika putnika</t>
  </si>
  <si>
    <t>Natjecanja i smotre u znanju, vještinama i sposobnostima</t>
  </si>
  <si>
    <t>Sufinanciranje pomoćnika u nastavi</t>
  </si>
  <si>
    <t>Naknada građanima i kućanstvima</t>
  </si>
  <si>
    <t xml:space="preserve">Školska shema </t>
  </si>
  <si>
    <t>Materijal i sirovine -EU PROJEKT</t>
  </si>
  <si>
    <t>Materijal i sirovine-PDV</t>
  </si>
  <si>
    <t>Prihod iz nadležnog proračuna (PGŽ)</t>
  </si>
  <si>
    <t>Sufinanciranje cijena usluge,participacije i slično</t>
  </si>
  <si>
    <t>Pomoći od izvanproračunskih korisnika</t>
  </si>
  <si>
    <t>Tekuće pomoći od izvanproračunskih korisnika</t>
  </si>
  <si>
    <t>Tekuće pomoći od HZMO-a,HZZ-a i HZZO-a</t>
  </si>
  <si>
    <t>Knjige</t>
  </si>
  <si>
    <t>OŠ VIKTORA CARA EMINA LOVRAN</t>
  </si>
  <si>
    <t>PROJEKCIJA PLANA ZA 2021.</t>
  </si>
  <si>
    <t>2021.</t>
  </si>
  <si>
    <t>Ukupno prihodi i primici za 2021.</t>
  </si>
  <si>
    <t>Prihodi s naslova osiguranja,refundacije štete i totalne štete</t>
  </si>
  <si>
    <t>Projekcija 2021.</t>
  </si>
  <si>
    <t>Plan 2020.</t>
  </si>
  <si>
    <t>Plan 2021.</t>
  </si>
  <si>
    <t>PRIJEDLOG PLANA ZA 2020.</t>
  </si>
  <si>
    <t>PROJEKCIJA PLANA ZA 2022.</t>
  </si>
  <si>
    <t>K</t>
  </si>
  <si>
    <t>Opremanje ustanova školstva</t>
  </si>
  <si>
    <t>Izgradnja i rekonsrukcija objekata školstva</t>
  </si>
  <si>
    <t>Nabava udžbenika za učenike OŠ</t>
  </si>
  <si>
    <t>Ostale naknade građanima i kušanstvima</t>
  </si>
  <si>
    <t>4241</t>
  </si>
  <si>
    <t>Programi školskog kurikuluma (za poticanje dodatnog odgojno-obrazovnog stvaralaštva)</t>
  </si>
  <si>
    <t>2022.</t>
  </si>
  <si>
    <t>Ukupno prihodi i primici za 2022.</t>
  </si>
  <si>
    <t>PRIJEDLOG FINANCIJSKOG PLANA (OŠ VIKTORA CARA EMINA ) ZA 2020. I                                                                                                                                              PROJEKCIJA PLANA ZA  2021. I 2022. GODINU</t>
  </si>
  <si>
    <t>Prijedlog plana 
za 2020.</t>
  </si>
  <si>
    <t>Projekcija plana
za 2021.</t>
  </si>
  <si>
    <t>Projekcija plana 
za 2022.</t>
  </si>
  <si>
    <t>Projekcija 2022.</t>
  </si>
  <si>
    <t>Plan 2022.</t>
  </si>
  <si>
    <t>* Napomena: Sve stavke rashoda  upisane su u aplikaciju Riznice</t>
  </si>
</sst>
</file>

<file path=xl/styles.xml><?xml version="1.0" encoding="utf-8"?>
<styleSheet xmlns="http://schemas.openxmlformats.org/spreadsheetml/2006/main">
  <fonts count="57">
    <font>
      <sz val="10"/>
      <color indexed="8"/>
      <name val="MS Sans Serif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19"/>
      <name val="Calibri"/>
      <family val="2"/>
      <charset val="238"/>
    </font>
    <font>
      <sz val="10"/>
      <color indexed="8"/>
      <name val="MS Sans Serif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i/>
      <sz val="10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i/>
      <sz val="10"/>
      <color indexed="8"/>
      <name val="Arial"/>
      <family val="2"/>
      <charset val="238"/>
    </font>
    <font>
      <b/>
      <sz val="10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9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9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sz val="7.5"/>
      <color rgb="FF000000"/>
      <name val="Arial"/>
      <family val="2"/>
      <charset val="238"/>
    </font>
    <font>
      <i/>
      <sz val="10"/>
      <color rgb="FF000000"/>
      <name val="Arial"/>
      <family val="2"/>
      <charset val="238"/>
    </font>
    <font>
      <i/>
      <sz val="9"/>
      <color rgb="FF000000"/>
      <name val="Arial"/>
      <family val="2"/>
      <charset val="238"/>
    </font>
    <font>
      <sz val="7.5"/>
      <name val="Arial"/>
      <family val="2"/>
      <charset val="238"/>
    </font>
    <font>
      <sz val="9"/>
      <color rgb="FFFF0000"/>
      <name val="Arial"/>
      <family val="2"/>
      <charset val="238"/>
    </font>
    <font>
      <b/>
      <sz val="7.5"/>
      <color rgb="FF000000"/>
      <name val="Arial"/>
      <family val="2"/>
      <charset val="238"/>
    </font>
    <font>
      <b/>
      <sz val="9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i/>
      <sz val="9"/>
      <color theme="1"/>
      <name val="Arial"/>
      <family val="2"/>
      <charset val="238"/>
    </font>
    <font>
      <i/>
      <sz val="10"/>
      <name val="Arial"/>
      <family val="2"/>
      <charset val="238"/>
    </font>
    <font>
      <i/>
      <sz val="9"/>
      <color rgb="FFFF0000"/>
      <name val="Arial"/>
      <family val="2"/>
      <charset val="238"/>
    </font>
    <font>
      <i/>
      <sz val="10"/>
      <color rgb="FFFF0000"/>
      <name val="Arial"/>
      <family val="2"/>
      <charset val="238"/>
    </font>
    <font>
      <sz val="14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sz val="14"/>
      <color rgb="FFFF0000"/>
      <name val="Arial"/>
      <family val="2"/>
      <charset val="238"/>
    </font>
    <font>
      <b/>
      <i/>
      <sz val="11"/>
      <color indexed="8"/>
      <name val="Calibri"/>
      <family val="2"/>
      <charset val="238"/>
    </font>
    <font>
      <b/>
      <sz val="10"/>
      <color rgb="FFFF0000"/>
      <name val="Arial"/>
      <family val="2"/>
      <charset val="238"/>
    </font>
    <font>
      <b/>
      <sz val="9"/>
      <name val="Arial"/>
      <family val="2"/>
      <charset val="238"/>
    </font>
  </fonts>
  <fills count="29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6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49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6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3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3" fillId="8" borderId="0" applyNumberFormat="0" applyBorder="0" applyAlignment="0" applyProtection="0"/>
    <xf numFmtId="0" fontId="4" fillId="16" borderId="2" applyNumberFormat="0" applyAlignment="0" applyProtection="0"/>
    <xf numFmtId="0" fontId="5" fillId="17" borderId="3" applyNumberFormat="0" applyAlignment="0" applyProtection="0"/>
    <xf numFmtId="0" fontId="6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9" borderId="2" applyNumberFormat="0" applyAlignment="0" applyProtection="0"/>
    <xf numFmtId="0" fontId="12" fillId="0" borderId="8" applyNumberFormat="0" applyFill="0" applyAlignment="0" applyProtection="0"/>
    <xf numFmtId="0" fontId="13" fillId="9" borderId="0" applyNumberFormat="0" applyBorder="0" applyAlignment="0" applyProtection="0"/>
    <xf numFmtId="0" fontId="14" fillId="4" borderId="1" applyNumberFormat="0" applyFont="0" applyAlignment="0" applyProtection="0"/>
    <xf numFmtId="0" fontId="15" fillId="16" borderId="7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32" fillId="0" borderId="0"/>
    <xf numFmtId="0" fontId="14" fillId="0" borderId="0"/>
    <xf numFmtId="0" fontId="22" fillId="0" borderId="0"/>
    <xf numFmtId="0" fontId="14" fillId="0" borderId="0"/>
  </cellStyleXfs>
  <cellXfs count="221">
    <xf numFmtId="0" fontId="0" fillId="0" borderId="0" xfId="0" applyNumberFormat="1" applyFill="1" applyBorder="1" applyAlignment="1" applyProtection="1"/>
    <xf numFmtId="0" fontId="18" fillId="0" borderId="0" xfId="0" applyFont="1"/>
    <xf numFmtId="0" fontId="20" fillId="18" borderId="0" xfId="0" applyNumberFormat="1" applyFont="1" applyFill="1" applyBorder="1" applyAlignment="1" applyProtection="1"/>
    <xf numFmtId="0" fontId="24" fillId="0" borderId="0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>
      <alignment wrapText="1"/>
    </xf>
    <xf numFmtId="1" fontId="18" fillId="0" borderId="0" xfId="0" applyNumberFormat="1" applyFont="1" applyAlignment="1">
      <alignment wrapText="1"/>
    </xf>
    <xf numFmtId="0" fontId="18" fillId="0" borderId="0" xfId="0" applyFont="1" applyAlignment="1">
      <alignment horizontal="right"/>
    </xf>
    <xf numFmtId="0" fontId="19" fillId="0" borderId="13" xfId="0" applyFont="1" applyBorder="1" applyAlignment="1">
      <alignment vertical="center" wrapText="1"/>
    </xf>
    <xf numFmtId="0" fontId="19" fillId="0" borderId="14" xfId="0" applyFont="1" applyBorder="1" applyAlignment="1">
      <alignment vertical="center" wrapText="1"/>
    </xf>
    <xf numFmtId="0" fontId="19" fillId="0" borderId="15" xfId="0" applyFont="1" applyBorder="1" applyAlignment="1">
      <alignment vertical="center" wrapText="1"/>
    </xf>
    <xf numFmtId="1" fontId="18" fillId="0" borderId="16" xfId="0" applyNumberFormat="1" applyFont="1" applyBorder="1" applyAlignment="1">
      <alignment horizontal="left" wrapText="1"/>
    </xf>
    <xf numFmtId="1" fontId="18" fillId="0" borderId="16" xfId="0" applyNumberFormat="1" applyFont="1" applyBorder="1" applyAlignment="1">
      <alignment horizontal="right" wrapText="1"/>
    </xf>
    <xf numFmtId="1" fontId="18" fillId="0" borderId="16" xfId="0" applyNumberFormat="1" applyFont="1" applyBorder="1" applyAlignment="1">
      <alignment wrapText="1"/>
    </xf>
    <xf numFmtId="1" fontId="18" fillId="0" borderId="21" xfId="0" applyNumberFormat="1" applyFont="1" applyBorder="1" applyAlignment="1">
      <alignment wrapText="1"/>
    </xf>
    <xf numFmtId="1" fontId="19" fillId="0" borderId="26" xfId="0" applyNumberFormat="1" applyFont="1" applyBorder="1" applyAlignment="1">
      <alignment wrapText="1"/>
    </xf>
    <xf numFmtId="0" fontId="22" fillId="0" borderId="0" xfId="0" applyNumberFormat="1" applyFont="1" applyFill="1" applyBorder="1" applyAlignment="1" applyProtection="1">
      <alignment vertical="center"/>
    </xf>
    <xf numFmtId="0" fontId="24" fillId="0" borderId="0" xfId="0" applyNumberFormat="1" applyFont="1" applyFill="1" applyBorder="1" applyAlignment="1" applyProtection="1">
      <alignment vertical="center"/>
    </xf>
    <xf numFmtId="0" fontId="25" fillId="0" borderId="0" xfId="0" quotePrefix="1" applyNumberFormat="1" applyFont="1" applyFill="1" applyBorder="1" applyAlignment="1" applyProtection="1">
      <alignment horizontal="center" vertical="center"/>
    </xf>
    <xf numFmtId="3" fontId="25" fillId="0" borderId="0" xfId="0" applyNumberFormat="1" applyFont="1" applyFill="1" applyBorder="1" applyAlignment="1" applyProtection="1"/>
    <xf numFmtId="0" fontId="22" fillId="0" borderId="0" xfId="0" quotePrefix="1" applyNumberFormat="1" applyFont="1" applyFill="1" applyBorder="1" applyAlignment="1" applyProtection="1">
      <alignment horizontal="center" vertical="center"/>
    </xf>
    <xf numFmtId="3" fontId="22" fillId="0" borderId="0" xfId="0" quotePrefix="1" applyNumberFormat="1" applyFont="1" applyFill="1" applyBorder="1" applyAlignment="1" applyProtection="1">
      <alignment horizontal="left"/>
    </xf>
    <xf numFmtId="3" fontId="24" fillId="0" borderId="0" xfId="0" quotePrefix="1" applyNumberFormat="1" applyFont="1" applyFill="1" applyBorder="1" applyAlignment="1" applyProtection="1">
      <alignment horizontal="left"/>
    </xf>
    <xf numFmtId="3" fontId="22" fillId="0" borderId="0" xfId="0" applyNumberFormat="1" applyFont="1" applyFill="1" applyBorder="1" applyAlignment="1" applyProtection="1"/>
    <xf numFmtId="3" fontId="24" fillId="0" borderId="0" xfId="0" quotePrefix="1" applyNumberFormat="1" applyFont="1" applyFill="1" applyBorder="1" applyAlignment="1" applyProtection="1">
      <alignment horizontal="left" wrapText="1"/>
    </xf>
    <xf numFmtId="3" fontId="24" fillId="0" borderId="0" xfId="0" applyNumberFormat="1" applyFont="1" applyFill="1" applyBorder="1" applyAlignment="1" applyProtection="1"/>
    <xf numFmtId="3" fontId="22" fillId="0" borderId="0" xfId="0" applyNumberFormat="1" applyFont="1" applyFill="1" applyBorder="1" applyAlignment="1" applyProtection="1">
      <alignment horizontal="left"/>
    </xf>
    <xf numFmtId="0" fontId="22" fillId="0" borderId="0" xfId="0" applyNumberFormat="1" applyFont="1" applyFill="1" applyBorder="1" applyAlignment="1" applyProtection="1">
      <alignment horizontal="center" vertical="center"/>
    </xf>
    <xf numFmtId="0" fontId="24" fillId="0" borderId="0" xfId="0" applyNumberFormat="1" applyFont="1" applyFill="1" applyBorder="1" applyAlignment="1" applyProtection="1">
      <alignment horizontal="center" vertical="center"/>
    </xf>
    <xf numFmtId="0" fontId="24" fillId="0" borderId="0" xfId="0" quotePrefix="1" applyNumberFormat="1" applyFont="1" applyFill="1" applyBorder="1" applyAlignment="1" applyProtection="1">
      <alignment horizontal="left"/>
    </xf>
    <xf numFmtId="0" fontId="22" fillId="0" borderId="0" xfId="0" applyNumberFormat="1" applyFont="1" applyFill="1" applyBorder="1" applyAlignment="1" applyProtection="1">
      <alignment horizontal="center"/>
    </xf>
    <xf numFmtId="0" fontId="24" fillId="0" borderId="0" xfId="0" applyNumberFormat="1" applyFont="1" applyFill="1" applyBorder="1" applyAlignment="1" applyProtection="1">
      <alignment horizontal="center"/>
    </xf>
    <xf numFmtId="0" fontId="21" fillId="18" borderId="0" xfId="0" applyNumberFormat="1" applyFont="1" applyFill="1" applyBorder="1" applyAlignment="1" applyProtection="1">
      <alignment horizontal="center"/>
    </xf>
    <xf numFmtId="0" fontId="20" fillId="18" borderId="0" xfId="0" applyNumberFormat="1" applyFont="1" applyFill="1" applyBorder="1" applyAlignment="1" applyProtection="1">
      <alignment wrapText="1"/>
    </xf>
    <xf numFmtId="1" fontId="19" fillId="19" borderId="10" xfId="0" applyNumberFormat="1" applyFont="1" applyFill="1" applyBorder="1" applyAlignment="1">
      <alignment horizontal="right" vertical="top" wrapText="1"/>
    </xf>
    <xf numFmtId="1" fontId="19" fillId="19" borderId="31" xfId="0" applyNumberFormat="1" applyFont="1" applyFill="1" applyBorder="1" applyAlignment="1">
      <alignment horizontal="left" wrapText="1"/>
    </xf>
    <xf numFmtId="0" fontId="22" fillId="0" borderId="0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>
      <alignment vertical="center" wrapText="1"/>
    </xf>
    <xf numFmtId="0" fontId="33" fillId="0" borderId="0" xfId="42" applyFont="1" applyAlignment="1">
      <alignment horizontal="right" vertical="center"/>
    </xf>
    <xf numFmtId="0" fontId="31" fillId="0" borderId="0" xfId="42" applyFont="1" applyAlignment="1">
      <alignment horizontal="right" vertical="center"/>
    </xf>
    <xf numFmtId="4" fontId="35" fillId="20" borderId="34" xfId="42" applyNumberFormat="1" applyFont="1" applyFill="1" applyBorder="1" applyAlignment="1">
      <alignment vertical="center" wrapText="1"/>
    </xf>
    <xf numFmtId="0" fontId="31" fillId="0" borderId="0" xfId="42" applyFont="1" applyAlignment="1">
      <alignment horizontal="left" indent="1"/>
    </xf>
    <xf numFmtId="0" fontId="36" fillId="0" borderId="0" xfId="42" applyFont="1" applyAlignment="1">
      <alignment horizontal="right" vertical="center"/>
    </xf>
    <xf numFmtId="0" fontId="36" fillId="0" borderId="0" xfId="42" applyFont="1" applyAlignment="1">
      <alignment horizontal="left" indent="1"/>
    </xf>
    <xf numFmtId="4" fontId="37" fillId="20" borderId="34" xfId="42" applyNumberFormat="1" applyFont="1" applyFill="1" applyBorder="1" applyAlignment="1">
      <alignment vertical="center" wrapText="1"/>
    </xf>
    <xf numFmtId="0" fontId="34" fillId="0" borderId="0" xfId="42" applyFont="1" applyAlignment="1">
      <alignment horizontal="left" vertical="center"/>
    </xf>
    <xf numFmtId="0" fontId="19" fillId="20" borderId="34" xfId="42" applyFont="1" applyFill="1" applyBorder="1" applyAlignment="1">
      <alignment horizontal="left" vertical="center" wrapText="1"/>
    </xf>
    <xf numFmtId="0" fontId="18" fillId="20" borderId="34" xfId="42" applyFont="1" applyFill="1" applyBorder="1" applyAlignment="1">
      <alignment horizontal="left" vertical="center" wrapText="1"/>
    </xf>
    <xf numFmtId="0" fontId="19" fillId="0" borderId="33" xfId="42" applyFont="1" applyBorder="1" applyAlignment="1">
      <alignment horizontal="center" vertical="center" wrapText="1"/>
    </xf>
    <xf numFmtId="0" fontId="33" fillId="0" borderId="0" xfId="42" applyFont="1" applyAlignment="1">
      <alignment horizontal="left" indent="1"/>
    </xf>
    <xf numFmtId="0" fontId="35" fillId="0" borderId="33" xfId="42" applyFont="1" applyBorder="1" applyAlignment="1">
      <alignment horizontal="center" vertical="center" wrapText="1"/>
    </xf>
    <xf numFmtId="4" fontId="38" fillId="20" borderId="34" xfId="42" applyNumberFormat="1" applyFont="1" applyFill="1" applyBorder="1" applyAlignment="1">
      <alignment vertical="center" wrapText="1"/>
    </xf>
    <xf numFmtId="0" fontId="33" fillId="0" borderId="0" xfId="42" applyFont="1" applyAlignment="1">
      <alignment horizontal="left" indent="4"/>
    </xf>
    <xf numFmtId="4" fontId="41" fillId="20" borderId="34" xfId="42" applyNumberFormat="1" applyFont="1" applyFill="1" applyBorder="1" applyAlignment="1">
      <alignment vertical="center" wrapText="1"/>
    </xf>
    <xf numFmtId="0" fontId="42" fillId="0" borderId="0" xfId="42" applyFont="1" applyAlignment="1">
      <alignment horizontal="left" indent="4"/>
    </xf>
    <xf numFmtId="0" fontId="33" fillId="0" borderId="0" xfId="42" applyFont="1" applyAlignment="1"/>
    <xf numFmtId="0" fontId="35" fillId="20" borderId="34" xfId="42" applyFont="1" applyFill="1" applyBorder="1" applyAlignment="1">
      <alignment horizontal="left" wrapText="1" indent="4"/>
    </xf>
    <xf numFmtId="4" fontId="35" fillId="20" borderId="34" xfId="42" applyNumberFormat="1" applyFont="1" applyFill="1" applyBorder="1" applyAlignment="1">
      <alignment horizontal="right" wrapText="1"/>
    </xf>
    <xf numFmtId="4" fontId="43" fillId="20" borderId="34" xfId="42" applyNumberFormat="1" applyFont="1" applyFill="1" applyBorder="1" applyAlignment="1">
      <alignment horizontal="right" wrapText="1"/>
    </xf>
    <xf numFmtId="4" fontId="38" fillId="20" borderId="34" xfId="42" applyNumberFormat="1" applyFont="1" applyFill="1" applyBorder="1" applyAlignment="1">
      <alignment horizontal="right" wrapText="1"/>
    </xf>
    <xf numFmtId="0" fontId="33" fillId="0" borderId="0" xfId="42" applyFont="1" applyAlignment="1">
      <alignment horizontal="right"/>
    </xf>
    <xf numFmtId="0" fontId="24" fillId="21" borderId="0" xfId="0" applyNumberFormat="1" applyFont="1" applyFill="1" applyBorder="1" applyAlignment="1" applyProtection="1"/>
    <xf numFmtId="0" fontId="25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quotePrefix="1" applyFont="1" applyBorder="1" applyAlignment="1">
      <alignment horizontal="left" vertical="center"/>
    </xf>
    <xf numFmtId="0" fontId="25" fillId="0" borderId="0" xfId="0" quotePrefix="1" applyFont="1" applyBorder="1" applyAlignment="1">
      <alignment horizontal="center" vertical="center"/>
    </xf>
    <xf numFmtId="0" fontId="25" fillId="0" borderId="0" xfId="0" quotePrefix="1" applyFont="1" applyBorder="1" applyAlignment="1">
      <alignment horizontal="left" vertical="center"/>
    </xf>
    <xf numFmtId="0" fontId="22" fillId="0" borderId="0" xfId="0" quotePrefix="1" applyFont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0" fontId="24" fillId="0" borderId="0" xfId="0" quotePrefix="1" applyFont="1" applyBorder="1" applyAlignment="1">
      <alignment horizontal="left" vertical="center" wrapText="1"/>
    </xf>
    <xf numFmtId="0" fontId="22" fillId="0" borderId="0" xfId="0" quotePrefix="1" applyFont="1" applyBorder="1" applyAlignment="1">
      <alignment horizontal="left" vertical="center" wrapText="1"/>
    </xf>
    <xf numFmtId="0" fontId="24" fillId="0" borderId="0" xfId="0" quotePrefix="1" applyFont="1" applyBorder="1" applyAlignment="1">
      <alignment horizontal="left" vertical="center"/>
    </xf>
    <xf numFmtId="0" fontId="24" fillId="0" borderId="0" xfId="0" applyFont="1" applyBorder="1" applyAlignment="1">
      <alignment horizontal="left" vertical="center"/>
    </xf>
    <xf numFmtId="0" fontId="24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44" fillId="20" borderId="34" xfId="42" applyFont="1" applyFill="1" applyBorder="1" applyAlignment="1">
      <alignment horizontal="left" wrapText="1" indent="5"/>
    </xf>
    <xf numFmtId="0" fontId="45" fillId="20" borderId="34" xfId="42" applyFont="1" applyFill="1" applyBorder="1" applyAlignment="1">
      <alignment horizontal="left" wrapText="1" indent="5"/>
    </xf>
    <xf numFmtId="4" fontId="43" fillId="20" borderId="34" xfId="42" applyNumberFormat="1" applyFont="1" applyFill="1" applyBorder="1" applyAlignment="1">
      <alignment vertical="center" wrapText="1"/>
    </xf>
    <xf numFmtId="0" fontId="46" fillId="0" borderId="0" xfId="42" applyFont="1" applyAlignment="1">
      <alignment horizontal="right" vertical="center"/>
    </xf>
    <xf numFmtId="0" fontId="47" fillId="20" borderId="34" xfId="42" applyFont="1" applyFill="1" applyBorder="1" applyAlignment="1">
      <alignment horizontal="left" vertical="center" wrapText="1"/>
    </xf>
    <xf numFmtId="4" fontId="39" fillId="20" borderId="34" xfId="42" applyNumberFormat="1" applyFont="1" applyFill="1" applyBorder="1" applyAlignment="1">
      <alignment vertical="center" wrapText="1"/>
    </xf>
    <xf numFmtId="0" fontId="46" fillId="0" borderId="0" xfId="42" applyFont="1" applyAlignment="1">
      <alignment horizontal="left" indent="1"/>
    </xf>
    <xf numFmtId="4" fontId="49" fillId="20" borderId="34" xfId="42" applyNumberFormat="1" applyFont="1" applyFill="1" applyBorder="1" applyAlignment="1">
      <alignment vertical="center" wrapText="1"/>
    </xf>
    <xf numFmtId="0" fontId="48" fillId="0" borderId="0" xfId="42" applyFont="1" applyAlignment="1">
      <alignment horizontal="left" indent="1"/>
    </xf>
    <xf numFmtId="0" fontId="39" fillId="20" borderId="34" xfId="42" applyFont="1" applyFill="1" applyBorder="1" applyAlignment="1">
      <alignment vertical="center" wrapText="1"/>
    </xf>
    <xf numFmtId="0" fontId="35" fillId="0" borderId="33" xfId="42" applyFont="1" applyBorder="1" applyAlignment="1">
      <alignment horizontal="left" vertical="center" wrapText="1"/>
    </xf>
    <xf numFmtId="0" fontId="35" fillId="20" borderId="34" xfId="42" applyFont="1" applyFill="1" applyBorder="1" applyAlignment="1">
      <alignment horizontal="left" wrapText="1"/>
    </xf>
    <xf numFmtId="0" fontId="33" fillId="0" borderId="0" xfId="42" applyFont="1" applyAlignment="1">
      <alignment horizontal="left"/>
    </xf>
    <xf numFmtId="0" fontId="44" fillId="20" borderId="34" xfId="42" applyFont="1" applyFill="1" applyBorder="1" applyAlignment="1">
      <alignment horizontal="left" wrapText="1"/>
    </xf>
    <xf numFmtId="0" fontId="37" fillId="20" borderId="34" xfId="42" applyFont="1" applyFill="1" applyBorder="1" applyAlignment="1">
      <alignment horizontal="left" wrapText="1"/>
    </xf>
    <xf numFmtId="0" fontId="40" fillId="20" borderId="34" xfId="42" applyFont="1" applyFill="1" applyBorder="1" applyAlignment="1">
      <alignment horizontal="left" wrapText="1"/>
    </xf>
    <xf numFmtId="0" fontId="35" fillId="0" borderId="33" xfId="42" applyFont="1" applyBorder="1" applyAlignment="1">
      <alignment vertical="center" wrapText="1"/>
    </xf>
    <xf numFmtId="0" fontId="35" fillId="20" borderId="34" xfId="42" applyFont="1" applyFill="1" applyBorder="1" applyAlignment="1">
      <alignment wrapText="1"/>
    </xf>
    <xf numFmtId="0" fontId="44" fillId="20" borderId="34" xfId="42" applyFont="1" applyFill="1" applyBorder="1" applyAlignment="1">
      <alignment wrapText="1"/>
    </xf>
    <xf numFmtId="0" fontId="45" fillId="20" borderId="34" xfId="42" applyFont="1" applyFill="1" applyBorder="1" applyAlignment="1">
      <alignment wrapText="1"/>
    </xf>
    <xf numFmtId="0" fontId="24" fillId="22" borderId="12" xfId="0" applyNumberFormat="1" applyFont="1" applyFill="1" applyBorder="1" applyAlignment="1" applyProtection="1">
      <alignment horizontal="center" vertical="center" wrapText="1"/>
    </xf>
    <xf numFmtId="0" fontId="23" fillId="22" borderId="12" xfId="0" applyNumberFormat="1" applyFont="1" applyFill="1" applyBorder="1" applyAlignment="1" applyProtection="1">
      <alignment horizontal="center" vertical="center" wrapText="1"/>
    </xf>
    <xf numFmtId="0" fontId="24" fillId="23" borderId="12" xfId="0" applyNumberFormat="1" applyFont="1" applyFill="1" applyBorder="1" applyAlignment="1" applyProtection="1">
      <alignment horizontal="center" vertical="center" wrapText="1"/>
    </xf>
    <xf numFmtId="0" fontId="23" fillId="23" borderId="12" xfId="0" applyNumberFormat="1" applyFont="1" applyFill="1" applyBorder="1" applyAlignment="1" applyProtection="1">
      <alignment horizontal="center" vertical="center" wrapText="1"/>
    </xf>
    <xf numFmtId="0" fontId="24" fillId="24" borderId="12" xfId="0" applyNumberFormat="1" applyFont="1" applyFill="1" applyBorder="1" applyAlignment="1" applyProtection="1">
      <alignment horizontal="center" vertical="center" wrapText="1"/>
    </xf>
    <xf numFmtId="0" fontId="23" fillId="24" borderId="12" xfId="0" applyNumberFormat="1" applyFont="1" applyFill="1" applyBorder="1" applyAlignment="1" applyProtection="1">
      <alignment horizontal="center" vertical="center" wrapText="1"/>
    </xf>
    <xf numFmtId="0" fontId="33" fillId="0" borderId="0" xfId="42" applyFont="1" applyAlignment="1">
      <alignment horizontal="left" indent="1"/>
    </xf>
    <xf numFmtId="0" fontId="27" fillId="0" borderId="0" xfId="0" applyNumberFormat="1" applyFont="1" applyFill="1" applyBorder="1" applyAlignment="1" applyProtection="1"/>
    <xf numFmtId="0" fontId="51" fillId="0" borderId="0" xfId="0" applyNumberFormat="1" applyFont="1" applyFill="1" applyBorder="1" applyAlignment="1" applyProtection="1">
      <alignment horizontal="left" wrapText="1"/>
    </xf>
    <xf numFmtId="0" fontId="50" fillId="0" borderId="0" xfId="0" applyNumberFormat="1" applyFont="1" applyFill="1" applyBorder="1" applyAlignment="1" applyProtection="1">
      <alignment wrapText="1"/>
    </xf>
    <xf numFmtId="0" fontId="26" fillId="0" borderId="30" xfId="0" quotePrefix="1" applyFont="1" applyBorder="1" applyAlignment="1">
      <alignment horizontal="left" wrapText="1"/>
    </xf>
    <xf numFmtId="0" fontId="26" fillId="0" borderId="11" xfId="0" quotePrefix="1" applyFont="1" applyBorder="1" applyAlignment="1">
      <alignment horizontal="left" wrapText="1"/>
    </xf>
    <xf numFmtId="0" fontId="26" fillId="0" borderId="11" xfId="0" quotePrefix="1" applyFont="1" applyBorder="1" applyAlignment="1">
      <alignment horizontal="center" wrapText="1"/>
    </xf>
    <xf numFmtId="0" fontId="26" fillId="0" borderId="11" xfId="0" quotePrefix="1" applyNumberFormat="1" applyFont="1" applyFill="1" applyBorder="1" applyAlignment="1" applyProtection="1">
      <alignment horizontal="left"/>
    </xf>
    <xf numFmtId="0" fontId="24" fillId="0" borderId="12" xfId="0" applyNumberFormat="1" applyFont="1" applyFill="1" applyBorder="1" applyAlignment="1" applyProtection="1">
      <alignment horizontal="center" wrapText="1"/>
    </xf>
    <xf numFmtId="0" fontId="24" fillId="0" borderId="12" xfId="0" applyNumberFormat="1" applyFont="1" applyFill="1" applyBorder="1" applyAlignment="1" applyProtection="1">
      <alignment horizontal="center" vertical="center" wrapText="1"/>
    </xf>
    <xf numFmtId="0" fontId="24" fillId="0" borderId="19" xfId="0" applyFont="1" applyBorder="1" applyAlignment="1">
      <alignment horizontal="center" vertical="center" wrapText="1"/>
    </xf>
    <xf numFmtId="3" fontId="26" fillId="25" borderId="12" xfId="0" applyNumberFormat="1" applyFont="1" applyFill="1" applyBorder="1" applyAlignment="1">
      <alignment horizontal="right"/>
    </xf>
    <xf numFmtId="0" fontId="24" fillId="0" borderId="0" xfId="0" applyFont="1" applyBorder="1" applyAlignment="1">
      <alignment horizontal="center" vertical="center" wrapText="1"/>
    </xf>
    <xf numFmtId="3" fontId="26" fillId="0" borderId="12" xfId="0" applyNumberFormat="1" applyFont="1" applyFill="1" applyBorder="1" applyAlignment="1">
      <alignment horizontal="right"/>
    </xf>
    <xf numFmtId="0" fontId="28" fillId="25" borderId="30" xfId="0" applyFont="1" applyFill="1" applyBorder="1" applyAlignment="1">
      <alignment horizontal="left"/>
    </xf>
    <xf numFmtId="0" fontId="18" fillId="25" borderId="11" xfId="0" applyNumberFormat="1" applyFont="1" applyFill="1" applyBorder="1" applyAlignment="1" applyProtection="1"/>
    <xf numFmtId="3" fontId="26" fillId="0" borderId="12" xfId="0" applyNumberFormat="1" applyFont="1" applyBorder="1" applyAlignment="1">
      <alignment horizontal="right"/>
    </xf>
    <xf numFmtId="3" fontId="26" fillId="25" borderId="12" xfId="0" applyNumberFormat="1" applyFont="1" applyFill="1" applyBorder="1" applyAlignment="1" applyProtection="1">
      <alignment horizontal="right" wrapText="1"/>
    </xf>
    <xf numFmtId="3" fontId="26" fillId="21" borderId="30" xfId="0" quotePrefix="1" applyNumberFormat="1" applyFont="1" applyFill="1" applyBorder="1" applyAlignment="1">
      <alignment horizontal="right"/>
    </xf>
    <xf numFmtId="3" fontId="26" fillId="21" borderId="12" xfId="0" applyNumberFormat="1" applyFont="1" applyFill="1" applyBorder="1" applyAlignment="1" applyProtection="1">
      <alignment horizontal="right" wrapText="1"/>
    </xf>
    <xf numFmtId="3" fontId="26" fillId="25" borderId="30" xfId="0" quotePrefix="1" applyNumberFormat="1" applyFont="1" applyFill="1" applyBorder="1" applyAlignment="1">
      <alignment horizontal="right"/>
    </xf>
    <xf numFmtId="0" fontId="50" fillId="0" borderId="0" xfId="0" applyNumberFormat="1" applyFont="1" applyFill="1" applyBorder="1" applyAlignment="1" applyProtection="1"/>
    <xf numFmtId="3" fontId="50" fillId="0" borderId="0" xfId="0" applyNumberFormat="1" applyFont="1" applyFill="1" applyBorder="1" applyAlignment="1" applyProtection="1"/>
    <xf numFmtId="0" fontId="53" fillId="0" borderId="0" xfId="0" applyNumberFormat="1" applyFont="1" applyFill="1" applyBorder="1" applyAlignment="1" applyProtection="1"/>
    <xf numFmtId="0" fontId="51" fillId="0" borderId="0" xfId="0" quotePrefix="1" applyNumberFormat="1" applyFont="1" applyFill="1" applyBorder="1" applyAlignment="1" applyProtection="1">
      <alignment horizontal="left" wrapText="1"/>
    </xf>
    <xf numFmtId="0" fontId="55" fillId="0" borderId="0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>
      <alignment horizontal="right"/>
    </xf>
    <xf numFmtId="0" fontId="22" fillId="0" borderId="0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/>
    <xf numFmtId="0" fontId="23" fillId="18" borderId="12" xfId="0" applyNumberFormat="1" applyFont="1" applyFill="1" applyBorder="1" applyAlignment="1" applyProtection="1">
      <alignment horizontal="center" vertical="center" wrapText="1"/>
    </xf>
    <xf numFmtId="0" fontId="24" fillId="0" borderId="12" xfId="0" applyNumberFormat="1" applyFont="1" applyFill="1" applyBorder="1" applyAlignment="1" applyProtection="1">
      <alignment horizontal="center"/>
    </xf>
    <xf numFmtId="0" fontId="22" fillId="0" borderId="12" xfId="0" applyNumberFormat="1" applyFont="1" applyFill="1" applyBorder="1" applyAlignment="1" applyProtection="1">
      <alignment wrapText="1"/>
    </xf>
    <xf numFmtId="4" fontId="22" fillId="0" borderId="12" xfId="0" applyNumberFormat="1" applyFont="1" applyFill="1" applyBorder="1" applyAlignment="1" applyProtection="1"/>
    <xf numFmtId="4" fontId="22" fillId="21" borderId="12" xfId="0" applyNumberFormat="1" applyFont="1" applyFill="1" applyBorder="1" applyAlignment="1" applyProtection="1"/>
    <xf numFmtId="0" fontId="30" fillId="26" borderId="12" xfId="0" applyNumberFormat="1" applyFont="1" applyFill="1" applyBorder="1" applyAlignment="1" applyProtection="1">
      <alignment wrapText="1"/>
    </xf>
    <xf numFmtId="4" fontId="24" fillId="0" borderId="12" xfId="0" applyNumberFormat="1" applyFont="1" applyFill="1" applyBorder="1" applyAlignment="1" applyProtection="1"/>
    <xf numFmtId="4" fontId="24" fillId="21" borderId="12" xfId="0" applyNumberFormat="1" applyFont="1" applyFill="1" applyBorder="1" applyAlignment="1" applyProtection="1"/>
    <xf numFmtId="0" fontId="24" fillId="27" borderId="12" xfId="0" applyNumberFormat="1" applyFont="1" applyFill="1" applyBorder="1" applyAlignment="1" applyProtection="1">
      <alignment horizontal="center"/>
    </xf>
    <xf numFmtId="0" fontId="24" fillId="27" borderId="12" xfId="0" applyNumberFormat="1" applyFont="1" applyFill="1" applyBorder="1" applyAlignment="1" applyProtection="1">
      <alignment wrapText="1"/>
    </xf>
    <xf numFmtId="0" fontId="24" fillId="22" borderId="12" xfId="0" applyNumberFormat="1" applyFont="1" applyFill="1" applyBorder="1" applyAlignment="1" applyProtection="1">
      <alignment horizontal="center"/>
    </xf>
    <xf numFmtId="0" fontId="19" fillId="22" borderId="12" xfId="0" applyNumberFormat="1" applyFont="1" applyFill="1" applyBorder="1" applyAlignment="1" applyProtection="1">
      <alignment wrapText="1"/>
    </xf>
    <xf numFmtId="4" fontId="24" fillId="22" borderId="12" xfId="0" applyNumberFormat="1" applyFont="1" applyFill="1" applyBorder="1" applyAlignment="1" applyProtection="1"/>
    <xf numFmtId="0" fontId="24" fillId="0" borderId="12" xfId="0" applyNumberFormat="1" applyFont="1" applyFill="1" applyBorder="1" applyAlignment="1" applyProtection="1">
      <alignment wrapText="1"/>
    </xf>
    <xf numFmtId="0" fontId="24" fillId="21" borderId="12" xfId="0" applyNumberFormat="1" applyFont="1" applyFill="1" applyBorder="1" applyAlignment="1" applyProtection="1">
      <alignment horizontal="center"/>
    </xf>
    <xf numFmtId="0" fontId="24" fillId="21" borderId="12" xfId="0" applyNumberFormat="1" applyFont="1" applyFill="1" applyBorder="1" applyAlignment="1" applyProtection="1">
      <alignment wrapText="1"/>
    </xf>
    <xf numFmtId="0" fontId="22" fillId="0" borderId="12" xfId="0" applyNumberFormat="1" applyFont="1" applyFill="1" applyBorder="1" applyAlignment="1" applyProtection="1">
      <alignment horizontal="center"/>
    </xf>
    <xf numFmtId="49" fontId="34" fillId="0" borderId="12" xfId="45" applyNumberFormat="1" applyFont="1" applyFill="1" applyBorder="1" applyAlignment="1" applyProtection="1">
      <alignment horizontal="center" vertical="center" wrapText="1"/>
      <protection hidden="1"/>
    </xf>
    <xf numFmtId="49" fontId="34" fillId="0" borderId="12" xfId="0" applyNumberFormat="1" applyFont="1" applyFill="1" applyBorder="1" applyAlignment="1" applyProtection="1">
      <alignment horizontal="left" vertical="center" wrapText="1"/>
      <protection hidden="1"/>
    </xf>
    <xf numFmtId="4" fontId="22" fillId="28" borderId="12" xfId="0" applyNumberFormat="1" applyFont="1" applyFill="1" applyBorder="1" applyAlignment="1" applyProtection="1"/>
    <xf numFmtId="4" fontId="24" fillId="28" borderId="12" xfId="0" applyNumberFormat="1" applyFont="1" applyFill="1" applyBorder="1" applyAlignment="1" applyProtection="1"/>
    <xf numFmtId="49" fontId="34" fillId="0" borderId="12" xfId="0" applyNumberFormat="1" applyFont="1" applyFill="1" applyBorder="1" applyAlignment="1" applyProtection="1">
      <alignment horizontal="left" vertical="center" shrinkToFit="1"/>
      <protection hidden="1"/>
    </xf>
    <xf numFmtId="49" fontId="56" fillId="21" borderId="12" xfId="45" applyNumberFormat="1" applyFont="1" applyFill="1" applyBorder="1" applyAlignment="1" applyProtection="1">
      <alignment horizontal="center" vertical="center" wrapText="1"/>
      <protection hidden="1"/>
    </xf>
    <xf numFmtId="49" fontId="56" fillId="21" borderId="12" xfId="0" applyNumberFormat="1" applyFont="1" applyFill="1" applyBorder="1" applyAlignment="1" applyProtection="1">
      <alignment horizontal="left" vertical="center" wrapText="1"/>
      <protection hidden="1"/>
    </xf>
    <xf numFmtId="0" fontId="24" fillId="22" borderId="12" xfId="0" applyNumberFormat="1" applyFont="1" applyFill="1" applyBorder="1" applyAlignment="1" applyProtection="1">
      <alignment wrapText="1"/>
    </xf>
    <xf numFmtId="4" fontId="18" fillId="0" borderId="17" xfId="0" applyNumberFormat="1" applyFont="1" applyBorder="1"/>
    <xf numFmtId="4" fontId="18" fillId="0" borderId="18" xfId="0" applyNumberFormat="1" applyFont="1" applyBorder="1"/>
    <xf numFmtId="4" fontId="18" fillId="0" borderId="19" xfId="0" applyNumberFormat="1" applyFont="1" applyBorder="1"/>
    <xf numFmtId="4" fontId="18" fillId="0" borderId="20" xfId="0" applyNumberFormat="1" applyFont="1" applyBorder="1"/>
    <xf numFmtId="4" fontId="18" fillId="0" borderId="22" xfId="0" applyNumberFormat="1" applyFont="1" applyBorder="1"/>
    <xf numFmtId="4" fontId="18" fillId="0" borderId="23" xfId="0" applyNumberFormat="1" applyFont="1" applyBorder="1"/>
    <xf numFmtId="4" fontId="18" fillId="0" borderId="24" xfId="0" applyNumberFormat="1" applyFont="1" applyBorder="1"/>
    <xf numFmtId="4" fontId="18" fillId="0" borderId="25" xfId="0" applyNumberFormat="1" applyFont="1" applyBorder="1"/>
    <xf numFmtId="4" fontId="18" fillId="0" borderId="27" xfId="0" applyNumberFormat="1" applyFont="1" applyBorder="1"/>
    <xf numFmtId="4" fontId="18" fillId="0" borderId="26" xfId="0" applyNumberFormat="1" applyFont="1" applyBorder="1"/>
    <xf numFmtId="0" fontId="22" fillId="21" borderId="12" xfId="0" applyNumberFormat="1" applyFont="1" applyFill="1" applyBorder="1" applyAlignment="1" applyProtection="1">
      <alignment wrapText="1"/>
    </xf>
    <xf numFmtId="0" fontId="22" fillId="0" borderId="0" xfId="0" applyNumberFormat="1" applyFont="1" applyFill="1" applyBorder="1" applyAlignment="1" applyProtection="1"/>
    <xf numFmtId="4" fontId="19" fillId="0" borderId="27" xfId="0" applyNumberFormat="1" applyFont="1" applyBorder="1" applyAlignment="1">
      <alignment horizontal="center"/>
    </xf>
    <xf numFmtId="4" fontId="19" fillId="0" borderId="28" xfId="0" applyNumberFormat="1" applyFont="1" applyBorder="1" applyAlignment="1">
      <alignment horizontal="center"/>
    </xf>
    <xf numFmtId="4" fontId="19" fillId="0" borderId="29" xfId="0" applyNumberFormat="1" applyFont="1" applyBorder="1" applyAlignment="1">
      <alignment horizontal="center"/>
    </xf>
    <xf numFmtId="1" fontId="19" fillId="19" borderId="16" xfId="0" applyNumberFormat="1" applyFont="1" applyFill="1" applyBorder="1" applyAlignment="1">
      <alignment horizontal="right" vertical="top" wrapText="1"/>
    </xf>
    <xf numFmtId="1" fontId="19" fillId="0" borderId="36" xfId="0" applyNumberFormat="1" applyFont="1" applyBorder="1" applyAlignment="1">
      <alignment wrapText="1"/>
    </xf>
    <xf numFmtId="4" fontId="19" fillId="0" borderId="36" xfId="0" applyNumberFormat="1" applyFont="1" applyBorder="1" applyAlignment="1">
      <alignment horizontal="center"/>
    </xf>
    <xf numFmtId="49" fontId="34" fillId="0" borderId="38" xfId="45" applyNumberFormat="1" applyFont="1" applyFill="1" applyBorder="1" applyAlignment="1" applyProtection="1">
      <alignment horizontal="center" vertical="center" wrapText="1"/>
      <protection hidden="1"/>
    </xf>
    <xf numFmtId="49" fontId="34" fillId="0" borderId="38" xfId="0" applyNumberFormat="1" applyFont="1" applyFill="1" applyBorder="1" applyAlignment="1" applyProtection="1">
      <alignment horizontal="left" vertical="center" wrapText="1"/>
      <protection hidden="1"/>
    </xf>
    <xf numFmtId="4" fontId="24" fillId="0" borderId="38" xfId="0" applyNumberFormat="1" applyFont="1" applyFill="1" applyBorder="1" applyAlignment="1" applyProtection="1"/>
    <xf numFmtId="49" fontId="34" fillId="0" borderId="39" xfId="45" applyNumberFormat="1" applyFont="1" applyFill="1" applyBorder="1" applyAlignment="1" applyProtection="1">
      <alignment horizontal="center" vertical="center" wrapText="1"/>
      <protection hidden="1"/>
    </xf>
    <xf numFmtId="49" fontId="34" fillId="0" borderId="39" xfId="0" applyNumberFormat="1" applyFont="1" applyFill="1" applyBorder="1" applyAlignment="1" applyProtection="1">
      <alignment horizontal="left" vertical="center" wrapText="1"/>
      <protection hidden="1"/>
    </xf>
    <xf numFmtId="4" fontId="24" fillId="0" borderId="39" xfId="0" applyNumberFormat="1" applyFont="1" applyFill="1" applyBorder="1" applyAlignment="1" applyProtection="1"/>
    <xf numFmtId="0" fontId="24" fillId="0" borderId="12" xfId="0" applyNumberFormat="1" applyFont="1" applyFill="1" applyBorder="1" applyAlignment="1" applyProtection="1"/>
    <xf numFmtId="4" fontId="24" fillId="22" borderId="38" xfId="0" applyNumberFormat="1" applyFont="1" applyFill="1" applyBorder="1" applyAlignment="1" applyProtection="1"/>
    <xf numFmtId="0" fontId="24" fillId="22" borderId="18" xfId="0" applyNumberFormat="1" applyFont="1" applyFill="1" applyBorder="1" applyAlignment="1" applyProtection="1">
      <alignment wrapText="1"/>
    </xf>
    <xf numFmtId="0" fontId="26" fillId="25" borderId="30" xfId="0" applyNumberFormat="1" applyFont="1" applyFill="1" applyBorder="1" applyAlignment="1" applyProtection="1">
      <alignment horizontal="left" wrapText="1"/>
    </xf>
    <xf numFmtId="0" fontId="26" fillId="25" borderId="11" xfId="0" applyNumberFormat="1" applyFont="1" applyFill="1" applyBorder="1" applyAlignment="1" applyProtection="1">
      <alignment horizontal="left" wrapText="1"/>
    </xf>
    <xf numFmtId="0" fontId="26" fillId="25" borderId="35" xfId="0" applyNumberFormat="1" applyFont="1" applyFill="1" applyBorder="1" applyAlignment="1" applyProtection="1">
      <alignment horizontal="left" wrapText="1"/>
    </xf>
    <xf numFmtId="0" fontId="52" fillId="0" borderId="0" xfId="0" applyNumberFormat="1" applyFont="1" applyFill="1" applyBorder="1" applyAlignment="1" applyProtection="1">
      <alignment horizontal="left"/>
    </xf>
    <xf numFmtId="0" fontId="51" fillId="0" borderId="0" xfId="0" applyNumberFormat="1" applyFont="1" applyFill="1" applyBorder="1" applyAlignment="1" applyProtection="1">
      <alignment horizontal="center" vertical="center" wrapText="1"/>
    </xf>
    <xf numFmtId="0" fontId="22" fillId="0" borderId="0" xfId="0" applyNumberFormat="1" applyFont="1" applyFill="1" applyBorder="1" applyAlignment="1" applyProtection="1">
      <alignment vertical="center" wrapText="1"/>
    </xf>
    <xf numFmtId="0" fontId="28" fillId="25" borderId="30" xfId="0" applyNumberFormat="1" applyFont="1" applyFill="1" applyBorder="1" applyAlignment="1" applyProtection="1">
      <alignment horizontal="left" wrapText="1"/>
    </xf>
    <xf numFmtId="0" fontId="29" fillId="25" borderId="11" xfId="0" applyNumberFormat="1" applyFont="1" applyFill="1" applyBorder="1" applyAlignment="1" applyProtection="1">
      <alignment wrapText="1"/>
    </xf>
    <xf numFmtId="0" fontId="18" fillId="25" borderId="11" xfId="0" applyNumberFormat="1" applyFont="1" applyFill="1" applyBorder="1" applyAlignment="1" applyProtection="1"/>
    <xf numFmtId="0" fontId="28" fillId="0" borderId="30" xfId="0" applyNumberFormat="1" applyFont="1" applyFill="1" applyBorder="1" applyAlignment="1" applyProtection="1">
      <alignment horizontal="left" wrapText="1"/>
    </xf>
    <xf numFmtId="0" fontId="29" fillId="0" borderId="11" xfId="0" applyNumberFormat="1" applyFont="1" applyFill="1" applyBorder="1" applyAlignment="1" applyProtection="1">
      <alignment wrapText="1"/>
    </xf>
    <xf numFmtId="0" fontId="18" fillId="0" borderId="11" xfId="0" applyNumberFormat="1" applyFont="1" applyFill="1" applyBorder="1" applyAlignment="1" applyProtection="1"/>
    <xf numFmtId="0" fontId="28" fillId="0" borderId="30" xfId="0" quotePrefix="1" applyFont="1" applyFill="1" applyBorder="1" applyAlignment="1">
      <alignment horizontal="left"/>
    </xf>
    <xf numFmtId="0" fontId="28" fillId="0" borderId="30" xfId="0" quotePrefix="1" applyNumberFormat="1" applyFont="1" applyFill="1" applyBorder="1" applyAlignment="1" applyProtection="1">
      <alignment horizontal="left" wrapText="1"/>
    </xf>
    <xf numFmtId="0" fontId="18" fillId="0" borderId="11" xfId="0" applyNumberFormat="1" applyFont="1" applyFill="1" applyBorder="1" applyAlignment="1" applyProtection="1">
      <alignment wrapText="1"/>
    </xf>
    <xf numFmtId="0" fontId="28" fillId="0" borderId="30" xfId="0" quotePrefix="1" applyFont="1" applyBorder="1" applyAlignment="1">
      <alignment horizontal="left"/>
    </xf>
    <xf numFmtId="0" fontId="28" fillId="25" borderId="30" xfId="0" quotePrefix="1" applyNumberFormat="1" applyFont="1" applyFill="1" applyBorder="1" applyAlignment="1" applyProtection="1">
      <alignment horizontal="left" wrapText="1"/>
    </xf>
    <xf numFmtId="0" fontId="50" fillId="0" borderId="0" xfId="0" applyNumberFormat="1" applyFont="1" applyFill="1" applyBorder="1" applyAlignment="1" applyProtection="1">
      <alignment horizontal="center" vertical="center" wrapText="1"/>
    </xf>
    <xf numFmtId="0" fontId="22" fillId="0" borderId="0" xfId="0" applyNumberFormat="1" applyFont="1" applyFill="1" applyBorder="1" applyAlignment="1" applyProtection="1"/>
    <xf numFmtId="0" fontId="26" fillId="21" borderId="30" xfId="0" applyNumberFormat="1" applyFont="1" applyFill="1" applyBorder="1" applyAlignment="1" applyProtection="1">
      <alignment horizontal="left" wrapText="1"/>
    </xf>
    <xf numFmtId="0" fontId="26" fillId="21" borderId="11" xfId="0" applyNumberFormat="1" applyFont="1" applyFill="1" applyBorder="1" applyAlignment="1" applyProtection="1">
      <alignment horizontal="left" wrapText="1"/>
    </xf>
    <xf numFmtId="0" fontId="26" fillId="21" borderId="35" xfId="0" applyNumberFormat="1" applyFont="1" applyFill="1" applyBorder="1" applyAlignment="1" applyProtection="1">
      <alignment horizontal="left" wrapText="1"/>
    </xf>
    <xf numFmtId="0" fontId="54" fillId="0" borderId="0" xfId="0" applyNumberFormat="1" applyFont="1" applyFill="1" applyBorder="1" applyAlignment="1" applyProtection="1">
      <alignment wrapText="1"/>
    </xf>
    <xf numFmtId="0" fontId="0" fillId="0" borderId="0" xfId="0" applyNumberFormat="1" applyFill="1" applyBorder="1" applyAlignment="1" applyProtection="1">
      <alignment wrapText="1"/>
    </xf>
    <xf numFmtId="0" fontId="51" fillId="0" borderId="0" xfId="0" quotePrefix="1" applyNumberFormat="1" applyFont="1" applyFill="1" applyBorder="1" applyAlignment="1" applyProtection="1">
      <alignment horizontal="center" vertical="center" wrapText="1"/>
    </xf>
    <xf numFmtId="0" fontId="33" fillId="0" borderId="0" xfId="42" applyFont="1" applyAlignment="1">
      <alignment horizontal="left" wrapText="1" indent="1"/>
    </xf>
    <xf numFmtId="0" fontId="33" fillId="0" borderId="0" xfId="42" applyFont="1" applyAlignment="1">
      <alignment horizontal="left" indent="1"/>
    </xf>
    <xf numFmtId="4" fontId="19" fillId="0" borderId="27" xfId="0" applyNumberFormat="1" applyFont="1" applyBorder="1" applyAlignment="1">
      <alignment horizontal="center"/>
    </xf>
    <xf numFmtId="4" fontId="19" fillId="0" borderId="28" xfId="0" applyNumberFormat="1" applyFont="1" applyBorder="1" applyAlignment="1">
      <alignment horizontal="center"/>
    </xf>
    <xf numFmtId="4" fontId="19" fillId="0" borderId="29" xfId="0" applyNumberFormat="1" applyFont="1" applyBorder="1" applyAlignment="1">
      <alignment horizontal="center"/>
    </xf>
    <xf numFmtId="0" fontId="19" fillId="0" borderId="31" xfId="0" applyFont="1" applyFill="1" applyBorder="1" applyAlignment="1">
      <alignment horizontal="center" vertical="center"/>
    </xf>
    <xf numFmtId="0" fontId="18" fillId="0" borderId="36" xfId="0" applyFont="1" applyFill="1" applyBorder="1" applyAlignment="1">
      <alignment horizontal="center" vertical="center"/>
    </xf>
    <xf numFmtId="0" fontId="18" fillId="0" borderId="37" xfId="0" applyFont="1" applyFill="1" applyBorder="1" applyAlignment="1">
      <alignment horizontal="center" vertical="center"/>
    </xf>
    <xf numFmtId="0" fontId="19" fillId="0" borderId="27" xfId="0" applyFont="1" applyFill="1" applyBorder="1" applyAlignment="1">
      <alignment horizontal="center" vertical="center"/>
    </xf>
    <xf numFmtId="0" fontId="18" fillId="0" borderId="28" xfId="0" applyFont="1" applyFill="1" applyBorder="1" applyAlignment="1">
      <alignment horizontal="center" vertical="center"/>
    </xf>
    <xf numFmtId="0" fontId="18" fillId="0" borderId="29" xfId="0" applyFont="1" applyFill="1" applyBorder="1" applyAlignment="1">
      <alignment horizontal="center" vertical="center"/>
    </xf>
    <xf numFmtId="0" fontId="26" fillId="0" borderId="0" xfId="0" applyNumberFormat="1" applyFont="1" applyFill="1" applyBorder="1" applyAlignment="1" applyProtection="1">
      <alignment horizontal="center" vertical="center" wrapText="1"/>
    </xf>
    <xf numFmtId="0" fontId="51" fillId="0" borderId="32" xfId="0" applyNumberFormat="1" applyFont="1" applyFill="1" applyBorder="1" applyAlignment="1" applyProtection="1">
      <alignment horizontal="left" vertical="center"/>
    </xf>
  </cellXfs>
  <cellStyles count="46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rmal" xfId="0" builtinId="0"/>
    <cellStyle name="Normal 2" xfId="43"/>
    <cellStyle name="Normal_Podaci" xfId="45"/>
    <cellStyle name="Normalno 2" xfId="42"/>
    <cellStyle name="Note" xfId="37"/>
    <cellStyle name="Obično_List4" xfId="44"/>
    <cellStyle name="Output" xfId="38"/>
    <cellStyle name="Title" xfId="39"/>
    <cellStyle name="Total" xfId="40"/>
    <cellStyle name="Warning Text" xfId="4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</xdr:colOff>
      <xdr:row>2</xdr:row>
      <xdr:rowOff>22860</xdr:rowOff>
    </xdr:from>
    <xdr:to>
      <xdr:col>1</xdr:col>
      <xdr:colOff>0</xdr:colOff>
      <xdr:row>4</xdr:row>
      <xdr:rowOff>0</xdr:rowOff>
    </xdr:to>
    <xdr:sp macro="" textlink="">
      <xdr:nvSpPr>
        <xdr:cNvPr id="2074" name="Line 1"/>
        <xdr:cNvSpPr>
          <a:spLocks noChangeShapeType="1"/>
        </xdr:cNvSpPr>
      </xdr:nvSpPr>
      <xdr:spPr bwMode="auto">
        <a:xfrm>
          <a:off x="22860" y="502920"/>
          <a:ext cx="1074420" cy="11658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0</xdr:col>
      <xdr:colOff>7620</xdr:colOff>
      <xdr:row>2</xdr:row>
      <xdr:rowOff>22860</xdr:rowOff>
    </xdr:from>
    <xdr:to>
      <xdr:col>0</xdr:col>
      <xdr:colOff>1089660</xdr:colOff>
      <xdr:row>4</xdr:row>
      <xdr:rowOff>0</xdr:rowOff>
    </xdr:to>
    <xdr:sp macro="" textlink="">
      <xdr:nvSpPr>
        <xdr:cNvPr id="2075" name="Line 2"/>
        <xdr:cNvSpPr>
          <a:spLocks noChangeShapeType="1"/>
        </xdr:cNvSpPr>
      </xdr:nvSpPr>
      <xdr:spPr bwMode="auto">
        <a:xfrm>
          <a:off x="7620" y="502920"/>
          <a:ext cx="1082040" cy="11658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 macro="" textlink="">
      <xdr:nvSpPr>
        <xdr:cNvPr id="8" name="Line 1"/>
        <xdr:cNvSpPr>
          <a:spLocks noChangeShapeType="1"/>
        </xdr:cNvSpPr>
      </xdr:nvSpPr>
      <xdr:spPr bwMode="auto">
        <a:xfrm>
          <a:off x="19050" y="495300"/>
          <a:ext cx="1047750" cy="1295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 macro="" textlink="">
      <xdr:nvSpPr>
        <xdr:cNvPr id="9" name="Line 2"/>
        <xdr:cNvSpPr>
          <a:spLocks noChangeShapeType="1"/>
        </xdr:cNvSpPr>
      </xdr:nvSpPr>
      <xdr:spPr bwMode="auto">
        <a:xfrm>
          <a:off x="9525" y="495300"/>
          <a:ext cx="1047750" cy="1295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22860</xdr:colOff>
      <xdr:row>19</xdr:row>
      <xdr:rowOff>22860</xdr:rowOff>
    </xdr:from>
    <xdr:to>
      <xdr:col>1</xdr:col>
      <xdr:colOff>0</xdr:colOff>
      <xdr:row>21</xdr:row>
      <xdr:rowOff>0</xdr:rowOff>
    </xdr:to>
    <xdr:sp macro="" textlink="">
      <xdr:nvSpPr>
        <xdr:cNvPr id="10" name="Line 1"/>
        <xdr:cNvSpPr>
          <a:spLocks noChangeShapeType="1"/>
        </xdr:cNvSpPr>
      </xdr:nvSpPr>
      <xdr:spPr bwMode="auto">
        <a:xfrm>
          <a:off x="22860" y="499110"/>
          <a:ext cx="1040765" cy="129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0</xdr:col>
      <xdr:colOff>7620</xdr:colOff>
      <xdr:row>19</xdr:row>
      <xdr:rowOff>22860</xdr:rowOff>
    </xdr:from>
    <xdr:to>
      <xdr:col>0</xdr:col>
      <xdr:colOff>1089660</xdr:colOff>
      <xdr:row>21</xdr:row>
      <xdr:rowOff>0</xdr:rowOff>
    </xdr:to>
    <xdr:sp macro="" textlink="">
      <xdr:nvSpPr>
        <xdr:cNvPr id="11" name="Line 2"/>
        <xdr:cNvSpPr>
          <a:spLocks noChangeShapeType="1"/>
        </xdr:cNvSpPr>
      </xdr:nvSpPr>
      <xdr:spPr bwMode="auto">
        <a:xfrm>
          <a:off x="7620" y="499110"/>
          <a:ext cx="1062990" cy="129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19</xdr:row>
      <xdr:rowOff>19050</xdr:rowOff>
    </xdr:from>
    <xdr:to>
      <xdr:col>1</xdr:col>
      <xdr:colOff>0</xdr:colOff>
      <xdr:row>21</xdr:row>
      <xdr:rowOff>0</xdr:rowOff>
    </xdr:to>
    <xdr:sp macro="" textlink="">
      <xdr:nvSpPr>
        <xdr:cNvPr id="14" name="Line 1"/>
        <xdr:cNvSpPr>
          <a:spLocks noChangeShapeType="1"/>
        </xdr:cNvSpPr>
      </xdr:nvSpPr>
      <xdr:spPr bwMode="auto">
        <a:xfrm>
          <a:off x="19050" y="495300"/>
          <a:ext cx="1044575" cy="129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19</xdr:row>
      <xdr:rowOff>19050</xdr:rowOff>
    </xdr:from>
    <xdr:to>
      <xdr:col>0</xdr:col>
      <xdr:colOff>1057275</xdr:colOff>
      <xdr:row>21</xdr:row>
      <xdr:rowOff>0</xdr:rowOff>
    </xdr:to>
    <xdr:sp macro="" textlink="">
      <xdr:nvSpPr>
        <xdr:cNvPr id="15" name="Line 2"/>
        <xdr:cNvSpPr>
          <a:spLocks noChangeShapeType="1"/>
        </xdr:cNvSpPr>
      </xdr:nvSpPr>
      <xdr:spPr bwMode="auto">
        <a:xfrm>
          <a:off x="9525" y="495300"/>
          <a:ext cx="1047750" cy="129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22860</xdr:colOff>
      <xdr:row>36</xdr:row>
      <xdr:rowOff>22860</xdr:rowOff>
    </xdr:from>
    <xdr:to>
      <xdr:col>1</xdr:col>
      <xdr:colOff>0</xdr:colOff>
      <xdr:row>38</xdr:row>
      <xdr:rowOff>0</xdr:rowOff>
    </xdr:to>
    <xdr:sp macro="" textlink="">
      <xdr:nvSpPr>
        <xdr:cNvPr id="16" name="Line 1"/>
        <xdr:cNvSpPr>
          <a:spLocks noChangeShapeType="1"/>
        </xdr:cNvSpPr>
      </xdr:nvSpPr>
      <xdr:spPr bwMode="auto">
        <a:xfrm>
          <a:off x="22860" y="499110"/>
          <a:ext cx="1040765" cy="129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0</xdr:col>
      <xdr:colOff>7620</xdr:colOff>
      <xdr:row>36</xdr:row>
      <xdr:rowOff>22860</xdr:rowOff>
    </xdr:from>
    <xdr:to>
      <xdr:col>0</xdr:col>
      <xdr:colOff>1089660</xdr:colOff>
      <xdr:row>38</xdr:row>
      <xdr:rowOff>0</xdr:rowOff>
    </xdr:to>
    <xdr:sp macro="" textlink="">
      <xdr:nvSpPr>
        <xdr:cNvPr id="17" name="Line 2"/>
        <xdr:cNvSpPr>
          <a:spLocks noChangeShapeType="1"/>
        </xdr:cNvSpPr>
      </xdr:nvSpPr>
      <xdr:spPr bwMode="auto">
        <a:xfrm>
          <a:off x="7620" y="499110"/>
          <a:ext cx="1062990" cy="129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36</xdr:row>
      <xdr:rowOff>19050</xdr:rowOff>
    </xdr:from>
    <xdr:to>
      <xdr:col>1</xdr:col>
      <xdr:colOff>0</xdr:colOff>
      <xdr:row>38</xdr:row>
      <xdr:rowOff>0</xdr:rowOff>
    </xdr:to>
    <xdr:sp macro="" textlink="">
      <xdr:nvSpPr>
        <xdr:cNvPr id="20" name="Line 1"/>
        <xdr:cNvSpPr>
          <a:spLocks noChangeShapeType="1"/>
        </xdr:cNvSpPr>
      </xdr:nvSpPr>
      <xdr:spPr bwMode="auto">
        <a:xfrm>
          <a:off x="19050" y="495300"/>
          <a:ext cx="1044575" cy="129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36</xdr:row>
      <xdr:rowOff>19050</xdr:rowOff>
    </xdr:from>
    <xdr:to>
      <xdr:col>0</xdr:col>
      <xdr:colOff>1057275</xdr:colOff>
      <xdr:row>38</xdr:row>
      <xdr:rowOff>0</xdr:rowOff>
    </xdr:to>
    <xdr:sp macro="" textlink="">
      <xdr:nvSpPr>
        <xdr:cNvPr id="21" name="Line 2"/>
        <xdr:cNvSpPr>
          <a:spLocks noChangeShapeType="1"/>
        </xdr:cNvSpPr>
      </xdr:nvSpPr>
      <xdr:spPr bwMode="auto">
        <a:xfrm>
          <a:off x="9525" y="495300"/>
          <a:ext cx="1047750" cy="129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22860</xdr:colOff>
      <xdr:row>19</xdr:row>
      <xdr:rowOff>22860</xdr:rowOff>
    </xdr:from>
    <xdr:to>
      <xdr:col>1</xdr:col>
      <xdr:colOff>0</xdr:colOff>
      <xdr:row>21</xdr:row>
      <xdr:rowOff>0</xdr:rowOff>
    </xdr:to>
    <xdr:sp macro="" textlink="">
      <xdr:nvSpPr>
        <xdr:cNvPr id="22" name="Line 1"/>
        <xdr:cNvSpPr>
          <a:spLocks noChangeShapeType="1"/>
        </xdr:cNvSpPr>
      </xdr:nvSpPr>
      <xdr:spPr bwMode="auto">
        <a:xfrm>
          <a:off x="22860" y="9481185"/>
          <a:ext cx="1043940" cy="129159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0</xdr:col>
      <xdr:colOff>7620</xdr:colOff>
      <xdr:row>19</xdr:row>
      <xdr:rowOff>22860</xdr:rowOff>
    </xdr:from>
    <xdr:to>
      <xdr:col>0</xdr:col>
      <xdr:colOff>1089660</xdr:colOff>
      <xdr:row>21</xdr:row>
      <xdr:rowOff>0</xdr:rowOff>
    </xdr:to>
    <xdr:sp macro="" textlink="">
      <xdr:nvSpPr>
        <xdr:cNvPr id="23" name="Line 2"/>
        <xdr:cNvSpPr>
          <a:spLocks noChangeShapeType="1"/>
        </xdr:cNvSpPr>
      </xdr:nvSpPr>
      <xdr:spPr bwMode="auto">
        <a:xfrm>
          <a:off x="7620" y="9481185"/>
          <a:ext cx="1062990" cy="129159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19</xdr:row>
      <xdr:rowOff>19050</xdr:rowOff>
    </xdr:from>
    <xdr:to>
      <xdr:col>1</xdr:col>
      <xdr:colOff>0</xdr:colOff>
      <xdr:row>21</xdr:row>
      <xdr:rowOff>0</xdr:rowOff>
    </xdr:to>
    <xdr:sp macro="" textlink="">
      <xdr:nvSpPr>
        <xdr:cNvPr id="24" name="Line 1"/>
        <xdr:cNvSpPr>
          <a:spLocks noChangeShapeType="1"/>
        </xdr:cNvSpPr>
      </xdr:nvSpPr>
      <xdr:spPr bwMode="auto">
        <a:xfrm>
          <a:off x="19050" y="9477375"/>
          <a:ext cx="1047750" cy="1295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19</xdr:row>
      <xdr:rowOff>19050</xdr:rowOff>
    </xdr:from>
    <xdr:to>
      <xdr:col>0</xdr:col>
      <xdr:colOff>1057275</xdr:colOff>
      <xdr:row>21</xdr:row>
      <xdr:rowOff>0</xdr:rowOff>
    </xdr:to>
    <xdr:sp macro="" textlink="">
      <xdr:nvSpPr>
        <xdr:cNvPr id="25" name="Line 2"/>
        <xdr:cNvSpPr>
          <a:spLocks noChangeShapeType="1"/>
        </xdr:cNvSpPr>
      </xdr:nvSpPr>
      <xdr:spPr bwMode="auto">
        <a:xfrm>
          <a:off x="9525" y="9477375"/>
          <a:ext cx="1047750" cy="1295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22860</xdr:colOff>
      <xdr:row>19</xdr:row>
      <xdr:rowOff>22860</xdr:rowOff>
    </xdr:from>
    <xdr:to>
      <xdr:col>1</xdr:col>
      <xdr:colOff>0</xdr:colOff>
      <xdr:row>21</xdr:row>
      <xdr:rowOff>0</xdr:rowOff>
    </xdr:to>
    <xdr:sp macro="" textlink="">
      <xdr:nvSpPr>
        <xdr:cNvPr id="18" name="Line 1"/>
        <xdr:cNvSpPr>
          <a:spLocks noChangeShapeType="1"/>
        </xdr:cNvSpPr>
      </xdr:nvSpPr>
      <xdr:spPr bwMode="auto">
        <a:xfrm>
          <a:off x="22860" y="499110"/>
          <a:ext cx="1043940" cy="129159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0</xdr:col>
      <xdr:colOff>7620</xdr:colOff>
      <xdr:row>19</xdr:row>
      <xdr:rowOff>22860</xdr:rowOff>
    </xdr:from>
    <xdr:to>
      <xdr:col>0</xdr:col>
      <xdr:colOff>1089660</xdr:colOff>
      <xdr:row>21</xdr:row>
      <xdr:rowOff>0</xdr:rowOff>
    </xdr:to>
    <xdr:sp macro="" textlink="">
      <xdr:nvSpPr>
        <xdr:cNvPr id="19" name="Line 2"/>
        <xdr:cNvSpPr>
          <a:spLocks noChangeShapeType="1"/>
        </xdr:cNvSpPr>
      </xdr:nvSpPr>
      <xdr:spPr bwMode="auto">
        <a:xfrm>
          <a:off x="7620" y="499110"/>
          <a:ext cx="1062990" cy="129159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19</xdr:row>
      <xdr:rowOff>19050</xdr:rowOff>
    </xdr:from>
    <xdr:to>
      <xdr:col>1</xdr:col>
      <xdr:colOff>0</xdr:colOff>
      <xdr:row>21</xdr:row>
      <xdr:rowOff>0</xdr:rowOff>
    </xdr:to>
    <xdr:sp macro="" textlink="">
      <xdr:nvSpPr>
        <xdr:cNvPr id="26" name="Line 1"/>
        <xdr:cNvSpPr>
          <a:spLocks noChangeShapeType="1"/>
        </xdr:cNvSpPr>
      </xdr:nvSpPr>
      <xdr:spPr bwMode="auto">
        <a:xfrm>
          <a:off x="19050" y="495300"/>
          <a:ext cx="1047750" cy="1295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19</xdr:row>
      <xdr:rowOff>19050</xdr:rowOff>
    </xdr:from>
    <xdr:to>
      <xdr:col>0</xdr:col>
      <xdr:colOff>1057275</xdr:colOff>
      <xdr:row>21</xdr:row>
      <xdr:rowOff>0</xdr:rowOff>
    </xdr:to>
    <xdr:sp macro="" textlink="">
      <xdr:nvSpPr>
        <xdr:cNvPr id="27" name="Line 2"/>
        <xdr:cNvSpPr>
          <a:spLocks noChangeShapeType="1"/>
        </xdr:cNvSpPr>
      </xdr:nvSpPr>
      <xdr:spPr bwMode="auto">
        <a:xfrm>
          <a:off x="9525" y="495300"/>
          <a:ext cx="1047750" cy="1295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22860</xdr:colOff>
      <xdr:row>36</xdr:row>
      <xdr:rowOff>22860</xdr:rowOff>
    </xdr:from>
    <xdr:to>
      <xdr:col>1</xdr:col>
      <xdr:colOff>0</xdr:colOff>
      <xdr:row>38</xdr:row>
      <xdr:rowOff>0</xdr:rowOff>
    </xdr:to>
    <xdr:sp macro="" textlink="">
      <xdr:nvSpPr>
        <xdr:cNvPr id="28" name="Line 1"/>
        <xdr:cNvSpPr>
          <a:spLocks noChangeShapeType="1"/>
        </xdr:cNvSpPr>
      </xdr:nvSpPr>
      <xdr:spPr bwMode="auto">
        <a:xfrm>
          <a:off x="22860" y="499110"/>
          <a:ext cx="1043940" cy="129159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0</xdr:col>
      <xdr:colOff>7620</xdr:colOff>
      <xdr:row>36</xdr:row>
      <xdr:rowOff>22860</xdr:rowOff>
    </xdr:from>
    <xdr:to>
      <xdr:col>0</xdr:col>
      <xdr:colOff>1089660</xdr:colOff>
      <xdr:row>38</xdr:row>
      <xdr:rowOff>0</xdr:rowOff>
    </xdr:to>
    <xdr:sp macro="" textlink="">
      <xdr:nvSpPr>
        <xdr:cNvPr id="29" name="Line 2"/>
        <xdr:cNvSpPr>
          <a:spLocks noChangeShapeType="1"/>
        </xdr:cNvSpPr>
      </xdr:nvSpPr>
      <xdr:spPr bwMode="auto">
        <a:xfrm>
          <a:off x="7620" y="499110"/>
          <a:ext cx="1062990" cy="129159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36</xdr:row>
      <xdr:rowOff>19050</xdr:rowOff>
    </xdr:from>
    <xdr:to>
      <xdr:col>1</xdr:col>
      <xdr:colOff>0</xdr:colOff>
      <xdr:row>38</xdr:row>
      <xdr:rowOff>0</xdr:rowOff>
    </xdr:to>
    <xdr:sp macro="" textlink="">
      <xdr:nvSpPr>
        <xdr:cNvPr id="30" name="Line 1"/>
        <xdr:cNvSpPr>
          <a:spLocks noChangeShapeType="1"/>
        </xdr:cNvSpPr>
      </xdr:nvSpPr>
      <xdr:spPr bwMode="auto">
        <a:xfrm>
          <a:off x="19050" y="495300"/>
          <a:ext cx="1047750" cy="1295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36</xdr:row>
      <xdr:rowOff>19050</xdr:rowOff>
    </xdr:from>
    <xdr:to>
      <xdr:col>0</xdr:col>
      <xdr:colOff>1057275</xdr:colOff>
      <xdr:row>38</xdr:row>
      <xdr:rowOff>0</xdr:rowOff>
    </xdr:to>
    <xdr:sp macro="" textlink="">
      <xdr:nvSpPr>
        <xdr:cNvPr id="31" name="Line 2"/>
        <xdr:cNvSpPr>
          <a:spLocks noChangeShapeType="1"/>
        </xdr:cNvSpPr>
      </xdr:nvSpPr>
      <xdr:spPr bwMode="auto">
        <a:xfrm>
          <a:off x="9525" y="495300"/>
          <a:ext cx="1047750" cy="1295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5"/>
  <sheetViews>
    <sheetView tabSelected="1" view="pageBreakPreview" zoomScaleNormal="100" zoomScaleSheetLayoutView="100" workbookViewId="0">
      <selection activeCell="A14" sqref="A14:H14"/>
    </sheetView>
  </sheetViews>
  <sheetFormatPr defaultColWidth="11.42578125" defaultRowHeight="12.75"/>
  <cols>
    <col min="1" max="2" width="4.28515625" style="35" customWidth="1"/>
    <col min="3" max="3" width="5.5703125" style="35" customWidth="1"/>
    <col min="4" max="4" width="5.28515625" style="29" customWidth="1"/>
    <col min="5" max="5" width="44.7109375" style="35" customWidth="1"/>
    <col min="6" max="6" width="15.85546875" style="35" bestFit="1" customWidth="1"/>
    <col min="7" max="7" width="17.28515625" style="35" customWidth="1"/>
    <col min="8" max="8" width="16.7109375" style="35" customWidth="1"/>
    <col min="9" max="9" width="11.42578125" style="35"/>
    <col min="10" max="10" width="16.28515625" style="35" bestFit="1" customWidth="1"/>
    <col min="11" max="11" width="21.7109375" style="35" bestFit="1" customWidth="1"/>
    <col min="12" max="256" width="11.42578125" style="35"/>
    <col min="257" max="258" width="4.28515625" style="35" customWidth="1"/>
    <col min="259" max="259" width="5.5703125" style="35" customWidth="1"/>
    <col min="260" max="260" width="5.28515625" style="35" customWidth="1"/>
    <col min="261" max="261" width="44.7109375" style="35" customWidth="1"/>
    <col min="262" max="262" width="15.85546875" style="35" bestFit="1" customWidth="1"/>
    <col min="263" max="263" width="17.28515625" style="35" customWidth="1"/>
    <col min="264" max="264" width="16.7109375" style="35" customWidth="1"/>
    <col min="265" max="265" width="11.42578125" style="35"/>
    <col min="266" max="266" width="16.28515625" style="35" bestFit="1" customWidth="1"/>
    <col min="267" max="267" width="21.7109375" style="35" bestFit="1" customWidth="1"/>
    <col min="268" max="512" width="11.42578125" style="35"/>
    <col min="513" max="514" width="4.28515625" style="35" customWidth="1"/>
    <col min="515" max="515" width="5.5703125" style="35" customWidth="1"/>
    <col min="516" max="516" width="5.28515625" style="35" customWidth="1"/>
    <col min="517" max="517" width="44.7109375" style="35" customWidth="1"/>
    <col min="518" max="518" width="15.85546875" style="35" bestFit="1" customWidth="1"/>
    <col min="519" max="519" width="17.28515625" style="35" customWidth="1"/>
    <col min="520" max="520" width="16.7109375" style="35" customWidth="1"/>
    <col min="521" max="521" width="11.42578125" style="35"/>
    <col min="522" max="522" width="16.28515625" style="35" bestFit="1" customWidth="1"/>
    <col min="523" max="523" width="21.7109375" style="35" bestFit="1" customWidth="1"/>
    <col min="524" max="768" width="11.42578125" style="35"/>
    <col min="769" max="770" width="4.28515625" style="35" customWidth="1"/>
    <col min="771" max="771" width="5.5703125" style="35" customWidth="1"/>
    <col min="772" max="772" width="5.28515625" style="35" customWidth="1"/>
    <col min="773" max="773" width="44.7109375" style="35" customWidth="1"/>
    <col min="774" max="774" width="15.85546875" style="35" bestFit="1" customWidth="1"/>
    <col min="775" max="775" width="17.28515625" style="35" customWidth="1"/>
    <col min="776" max="776" width="16.7109375" style="35" customWidth="1"/>
    <col min="777" max="777" width="11.42578125" style="35"/>
    <col min="778" max="778" width="16.28515625" style="35" bestFit="1" customWidth="1"/>
    <col min="779" max="779" width="21.7109375" style="35" bestFit="1" customWidth="1"/>
    <col min="780" max="1024" width="11.42578125" style="35"/>
    <col min="1025" max="1026" width="4.28515625" style="35" customWidth="1"/>
    <col min="1027" max="1027" width="5.5703125" style="35" customWidth="1"/>
    <col min="1028" max="1028" width="5.28515625" style="35" customWidth="1"/>
    <col min="1029" max="1029" width="44.7109375" style="35" customWidth="1"/>
    <col min="1030" max="1030" width="15.85546875" style="35" bestFit="1" customWidth="1"/>
    <col min="1031" max="1031" width="17.28515625" style="35" customWidth="1"/>
    <col min="1032" max="1032" width="16.7109375" style="35" customWidth="1"/>
    <col min="1033" max="1033" width="11.42578125" style="35"/>
    <col min="1034" max="1034" width="16.28515625" style="35" bestFit="1" customWidth="1"/>
    <col min="1035" max="1035" width="21.7109375" style="35" bestFit="1" customWidth="1"/>
    <col min="1036" max="1280" width="11.42578125" style="35"/>
    <col min="1281" max="1282" width="4.28515625" style="35" customWidth="1"/>
    <col min="1283" max="1283" width="5.5703125" style="35" customWidth="1"/>
    <col min="1284" max="1284" width="5.28515625" style="35" customWidth="1"/>
    <col min="1285" max="1285" width="44.7109375" style="35" customWidth="1"/>
    <col min="1286" max="1286" width="15.85546875" style="35" bestFit="1" customWidth="1"/>
    <col min="1287" max="1287" width="17.28515625" style="35" customWidth="1"/>
    <col min="1288" max="1288" width="16.7109375" style="35" customWidth="1"/>
    <col min="1289" max="1289" width="11.42578125" style="35"/>
    <col min="1290" max="1290" width="16.28515625" style="35" bestFit="1" customWidth="1"/>
    <col min="1291" max="1291" width="21.7109375" style="35" bestFit="1" customWidth="1"/>
    <col min="1292" max="1536" width="11.42578125" style="35"/>
    <col min="1537" max="1538" width="4.28515625" style="35" customWidth="1"/>
    <col min="1539" max="1539" width="5.5703125" style="35" customWidth="1"/>
    <col min="1540" max="1540" width="5.28515625" style="35" customWidth="1"/>
    <col min="1541" max="1541" width="44.7109375" style="35" customWidth="1"/>
    <col min="1542" max="1542" width="15.85546875" style="35" bestFit="1" customWidth="1"/>
    <col min="1543" max="1543" width="17.28515625" style="35" customWidth="1"/>
    <col min="1544" max="1544" width="16.7109375" style="35" customWidth="1"/>
    <col min="1545" max="1545" width="11.42578125" style="35"/>
    <col min="1546" max="1546" width="16.28515625" style="35" bestFit="1" customWidth="1"/>
    <col min="1547" max="1547" width="21.7109375" style="35" bestFit="1" customWidth="1"/>
    <col min="1548" max="1792" width="11.42578125" style="35"/>
    <col min="1793" max="1794" width="4.28515625" style="35" customWidth="1"/>
    <col min="1795" max="1795" width="5.5703125" style="35" customWidth="1"/>
    <col min="1796" max="1796" width="5.28515625" style="35" customWidth="1"/>
    <col min="1797" max="1797" width="44.7109375" style="35" customWidth="1"/>
    <col min="1798" max="1798" width="15.85546875" style="35" bestFit="1" customWidth="1"/>
    <col min="1799" max="1799" width="17.28515625" style="35" customWidth="1"/>
    <col min="1800" max="1800" width="16.7109375" style="35" customWidth="1"/>
    <col min="1801" max="1801" width="11.42578125" style="35"/>
    <col min="1802" max="1802" width="16.28515625" style="35" bestFit="1" customWidth="1"/>
    <col min="1803" max="1803" width="21.7109375" style="35" bestFit="1" customWidth="1"/>
    <col min="1804" max="2048" width="11.42578125" style="35"/>
    <col min="2049" max="2050" width="4.28515625" style="35" customWidth="1"/>
    <col min="2051" max="2051" width="5.5703125" style="35" customWidth="1"/>
    <col min="2052" max="2052" width="5.28515625" style="35" customWidth="1"/>
    <col min="2053" max="2053" width="44.7109375" style="35" customWidth="1"/>
    <col min="2054" max="2054" width="15.85546875" style="35" bestFit="1" customWidth="1"/>
    <col min="2055" max="2055" width="17.28515625" style="35" customWidth="1"/>
    <col min="2056" max="2056" width="16.7109375" style="35" customWidth="1"/>
    <col min="2057" max="2057" width="11.42578125" style="35"/>
    <col min="2058" max="2058" width="16.28515625" style="35" bestFit="1" customWidth="1"/>
    <col min="2059" max="2059" width="21.7109375" style="35" bestFit="1" customWidth="1"/>
    <col min="2060" max="2304" width="11.42578125" style="35"/>
    <col min="2305" max="2306" width="4.28515625" style="35" customWidth="1"/>
    <col min="2307" max="2307" width="5.5703125" style="35" customWidth="1"/>
    <col min="2308" max="2308" width="5.28515625" style="35" customWidth="1"/>
    <col min="2309" max="2309" width="44.7109375" style="35" customWidth="1"/>
    <col min="2310" max="2310" width="15.85546875" style="35" bestFit="1" customWidth="1"/>
    <col min="2311" max="2311" width="17.28515625" style="35" customWidth="1"/>
    <col min="2312" max="2312" width="16.7109375" style="35" customWidth="1"/>
    <col min="2313" max="2313" width="11.42578125" style="35"/>
    <col min="2314" max="2314" width="16.28515625" style="35" bestFit="1" customWidth="1"/>
    <col min="2315" max="2315" width="21.7109375" style="35" bestFit="1" customWidth="1"/>
    <col min="2316" max="2560" width="11.42578125" style="35"/>
    <col min="2561" max="2562" width="4.28515625" style="35" customWidth="1"/>
    <col min="2563" max="2563" width="5.5703125" style="35" customWidth="1"/>
    <col min="2564" max="2564" width="5.28515625" style="35" customWidth="1"/>
    <col min="2565" max="2565" width="44.7109375" style="35" customWidth="1"/>
    <col min="2566" max="2566" width="15.85546875" style="35" bestFit="1" customWidth="1"/>
    <col min="2567" max="2567" width="17.28515625" style="35" customWidth="1"/>
    <col min="2568" max="2568" width="16.7109375" style="35" customWidth="1"/>
    <col min="2569" max="2569" width="11.42578125" style="35"/>
    <col min="2570" max="2570" width="16.28515625" style="35" bestFit="1" customWidth="1"/>
    <col min="2571" max="2571" width="21.7109375" style="35" bestFit="1" customWidth="1"/>
    <col min="2572" max="2816" width="11.42578125" style="35"/>
    <col min="2817" max="2818" width="4.28515625" style="35" customWidth="1"/>
    <col min="2819" max="2819" width="5.5703125" style="35" customWidth="1"/>
    <col min="2820" max="2820" width="5.28515625" style="35" customWidth="1"/>
    <col min="2821" max="2821" width="44.7109375" style="35" customWidth="1"/>
    <col min="2822" max="2822" width="15.85546875" style="35" bestFit="1" customWidth="1"/>
    <col min="2823" max="2823" width="17.28515625" style="35" customWidth="1"/>
    <col min="2824" max="2824" width="16.7109375" style="35" customWidth="1"/>
    <col min="2825" max="2825" width="11.42578125" style="35"/>
    <col min="2826" max="2826" width="16.28515625" style="35" bestFit="1" customWidth="1"/>
    <col min="2827" max="2827" width="21.7109375" style="35" bestFit="1" customWidth="1"/>
    <col min="2828" max="3072" width="11.42578125" style="35"/>
    <col min="3073" max="3074" width="4.28515625" style="35" customWidth="1"/>
    <col min="3075" max="3075" width="5.5703125" style="35" customWidth="1"/>
    <col min="3076" max="3076" width="5.28515625" style="35" customWidth="1"/>
    <col min="3077" max="3077" width="44.7109375" style="35" customWidth="1"/>
    <col min="3078" max="3078" width="15.85546875" style="35" bestFit="1" customWidth="1"/>
    <col min="3079" max="3079" width="17.28515625" style="35" customWidth="1"/>
    <col min="3080" max="3080" width="16.7109375" style="35" customWidth="1"/>
    <col min="3081" max="3081" width="11.42578125" style="35"/>
    <col min="3082" max="3082" width="16.28515625" style="35" bestFit="1" customWidth="1"/>
    <col min="3083" max="3083" width="21.7109375" style="35" bestFit="1" customWidth="1"/>
    <col min="3084" max="3328" width="11.42578125" style="35"/>
    <col min="3329" max="3330" width="4.28515625" style="35" customWidth="1"/>
    <col min="3331" max="3331" width="5.5703125" style="35" customWidth="1"/>
    <col min="3332" max="3332" width="5.28515625" style="35" customWidth="1"/>
    <col min="3333" max="3333" width="44.7109375" style="35" customWidth="1"/>
    <col min="3334" max="3334" width="15.85546875" style="35" bestFit="1" customWidth="1"/>
    <col min="3335" max="3335" width="17.28515625" style="35" customWidth="1"/>
    <col min="3336" max="3336" width="16.7109375" style="35" customWidth="1"/>
    <col min="3337" max="3337" width="11.42578125" style="35"/>
    <col min="3338" max="3338" width="16.28515625" style="35" bestFit="1" customWidth="1"/>
    <col min="3339" max="3339" width="21.7109375" style="35" bestFit="1" customWidth="1"/>
    <col min="3340" max="3584" width="11.42578125" style="35"/>
    <col min="3585" max="3586" width="4.28515625" style="35" customWidth="1"/>
    <col min="3587" max="3587" width="5.5703125" style="35" customWidth="1"/>
    <col min="3588" max="3588" width="5.28515625" style="35" customWidth="1"/>
    <col min="3589" max="3589" width="44.7109375" style="35" customWidth="1"/>
    <col min="3590" max="3590" width="15.85546875" style="35" bestFit="1" customWidth="1"/>
    <col min="3591" max="3591" width="17.28515625" style="35" customWidth="1"/>
    <col min="3592" max="3592" width="16.7109375" style="35" customWidth="1"/>
    <col min="3593" max="3593" width="11.42578125" style="35"/>
    <col min="3594" max="3594" width="16.28515625" style="35" bestFit="1" customWidth="1"/>
    <col min="3595" max="3595" width="21.7109375" style="35" bestFit="1" customWidth="1"/>
    <col min="3596" max="3840" width="11.42578125" style="35"/>
    <col min="3841" max="3842" width="4.28515625" style="35" customWidth="1"/>
    <col min="3843" max="3843" width="5.5703125" style="35" customWidth="1"/>
    <col min="3844" max="3844" width="5.28515625" style="35" customWidth="1"/>
    <col min="3845" max="3845" width="44.7109375" style="35" customWidth="1"/>
    <col min="3846" max="3846" width="15.85546875" style="35" bestFit="1" customWidth="1"/>
    <col min="3847" max="3847" width="17.28515625" style="35" customWidth="1"/>
    <col min="3848" max="3848" width="16.7109375" style="35" customWidth="1"/>
    <col min="3849" max="3849" width="11.42578125" style="35"/>
    <col min="3850" max="3850" width="16.28515625" style="35" bestFit="1" customWidth="1"/>
    <col min="3851" max="3851" width="21.7109375" style="35" bestFit="1" customWidth="1"/>
    <col min="3852" max="4096" width="11.42578125" style="35"/>
    <col min="4097" max="4098" width="4.28515625" style="35" customWidth="1"/>
    <col min="4099" max="4099" width="5.5703125" style="35" customWidth="1"/>
    <col min="4100" max="4100" width="5.28515625" style="35" customWidth="1"/>
    <col min="4101" max="4101" width="44.7109375" style="35" customWidth="1"/>
    <col min="4102" max="4102" width="15.85546875" style="35" bestFit="1" customWidth="1"/>
    <col min="4103" max="4103" width="17.28515625" style="35" customWidth="1"/>
    <col min="4104" max="4104" width="16.7109375" style="35" customWidth="1"/>
    <col min="4105" max="4105" width="11.42578125" style="35"/>
    <col min="4106" max="4106" width="16.28515625" style="35" bestFit="1" customWidth="1"/>
    <col min="4107" max="4107" width="21.7109375" style="35" bestFit="1" customWidth="1"/>
    <col min="4108" max="4352" width="11.42578125" style="35"/>
    <col min="4353" max="4354" width="4.28515625" style="35" customWidth="1"/>
    <col min="4355" max="4355" width="5.5703125" style="35" customWidth="1"/>
    <col min="4356" max="4356" width="5.28515625" style="35" customWidth="1"/>
    <col min="4357" max="4357" width="44.7109375" style="35" customWidth="1"/>
    <col min="4358" max="4358" width="15.85546875" style="35" bestFit="1" customWidth="1"/>
    <col min="4359" max="4359" width="17.28515625" style="35" customWidth="1"/>
    <col min="4360" max="4360" width="16.7109375" style="35" customWidth="1"/>
    <col min="4361" max="4361" width="11.42578125" style="35"/>
    <col min="4362" max="4362" width="16.28515625" style="35" bestFit="1" customWidth="1"/>
    <col min="4363" max="4363" width="21.7109375" style="35" bestFit="1" customWidth="1"/>
    <col min="4364" max="4608" width="11.42578125" style="35"/>
    <col min="4609" max="4610" width="4.28515625" style="35" customWidth="1"/>
    <col min="4611" max="4611" width="5.5703125" style="35" customWidth="1"/>
    <col min="4612" max="4612" width="5.28515625" style="35" customWidth="1"/>
    <col min="4613" max="4613" width="44.7109375" style="35" customWidth="1"/>
    <col min="4614" max="4614" width="15.85546875" style="35" bestFit="1" customWidth="1"/>
    <col min="4615" max="4615" width="17.28515625" style="35" customWidth="1"/>
    <col min="4616" max="4616" width="16.7109375" style="35" customWidth="1"/>
    <col min="4617" max="4617" width="11.42578125" style="35"/>
    <col min="4618" max="4618" width="16.28515625" style="35" bestFit="1" customWidth="1"/>
    <col min="4619" max="4619" width="21.7109375" style="35" bestFit="1" customWidth="1"/>
    <col min="4620" max="4864" width="11.42578125" style="35"/>
    <col min="4865" max="4866" width="4.28515625" style="35" customWidth="1"/>
    <col min="4867" max="4867" width="5.5703125" style="35" customWidth="1"/>
    <col min="4868" max="4868" width="5.28515625" style="35" customWidth="1"/>
    <col min="4869" max="4869" width="44.7109375" style="35" customWidth="1"/>
    <col min="4870" max="4870" width="15.85546875" style="35" bestFit="1" customWidth="1"/>
    <col min="4871" max="4871" width="17.28515625" style="35" customWidth="1"/>
    <col min="4872" max="4872" width="16.7109375" style="35" customWidth="1"/>
    <col min="4873" max="4873" width="11.42578125" style="35"/>
    <col min="4874" max="4874" width="16.28515625" style="35" bestFit="1" customWidth="1"/>
    <col min="4875" max="4875" width="21.7109375" style="35" bestFit="1" customWidth="1"/>
    <col min="4876" max="5120" width="11.42578125" style="35"/>
    <col min="5121" max="5122" width="4.28515625" style="35" customWidth="1"/>
    <col min="5123" max="5123" width="5.5703125" style="35" customWidth="1"/>
    <col min="5124" max="5124" width="5.28515625" style="35" customWidth="1"/>
    <col min="5125" max="5125" width="44.7109375" style="35" customWidth="1"/>
    <col min="5126" max="5126" width="15.85546875" style="35" bestFit="1" customWidth="1"/>
    <col min="5127" max="5127" width="17.28515625" style="35" customWidth="1"/>
    <col min="5128" max="5128" width="16.7109375" style="35" customWidth="1"/>
    <col min="5129" max="5129" width="11.42578125" style="35"/>
    <col min="5130" max="5130" width="16.28515625" style="35" bestFit="1" customWidth="1"/>
    <col min="5131" max="5131" width="21.7109375" style="35" bestFit="1" customWidth="1"/>
    <col min="5132" max="5376" width="11.42578125" style="35"/>
    <col min="5377" max="5378" width="4.28515625" style="35" customWidth="1"/>
    <col min="5379" max="5379" width="5.5703125" style="35" customWidth="1"/>
    <col min="5380" max="5380" width="5.28515625" style="35" customWidth="1"/>
    <col min="5381" max="5381" width="44.7109375" style="35" customWidth="1"/>
    <col min="5382" max="5382" width="15.85546875" style="35" bestFit="1" customWidth="1"/>
    <col min="5383" max="5383" width="17.28515625" style="35" customWidth="1"/>
    <col min="5384" max="5384" width="16.7109375" style="35" customWidth="1"/>
    <col min="5385" max="5385" width="11.42578125" style="35"/>
    <col min="5386" max="5386" width="16.28515625" style="35" bestFit="1" customWidth="1"/>
    <col min="5387" max="5387" width="21.7109375" style="35" bestFit="1" customWidth="1"/>
    <col min="5388" max="5632" width="11.42578125" style="35"/>
    <col min="5633" max="5634" width="4.28515625" style="35" customWidth="1"/>
    <col min="5635" max="5635" width="5.5703125" style="35" customWidth="1"/>
    <col min="5636" max="5636" width="5.28515625" style="35" customWidth="1"/>
    <col min="5637" max="5637" width="44.7109375" style="35" customWidth="1"/>
    <col min="5638" max="5638" width="15.85546875" style="35" bestFit="1" customWidth="1"/>
    <col min="5639" max="5639" width="17.28515625" style="35" customWidth="1"/>
    <col min="5640" max="5640" width="16.7109375" style="35" customWidth="1"/>
    <col min="5641" max="5641" width="11.42578125" style="35"/>
    <col min="5642" max="5642" width="16.28515625" style="35" bestFit="1" customWidth="1"/>
    <col min="5643" max="5643" width="21.7109375" style="35" bestFit="1" customWidth="1"/>
    <col min="5644" max="5888" width="11.42578125" style="35"/>
    <col min="5889" max="5890" width="4.28515625" style="35" customWidth="1"/>
    <col min="5891" max="5891" width="5.5703125" style="35" customWidth="1"/>
    <col min="5892" max="5892" width="5.28515625" style="35" customWidth="1"/>
    <col min="5893" max="5893" width="44.7109375" style="35" customWidth="1"/>
    <col min="5894" max="5894" width="15.85546875" style="35" bestFit="1" customWidth="1"/>
    <col min="5895" max="5895" width="17.28515625" style="35" customWidth="1"/>
    <col min="5896" max="5896" width="16.7109375" style="35" customWidth="1"/>
    <col min="5897" max="5897" width="11.42578125" style="35"/>
    <col min="5898" max="5898" width="16.28515625" style="35" bestFit="1" customWidth="1"/>
    <col min="5899" max="5899" width="21.7109375" style="35" bestFit="1" customWidth="1"/>
    <col min="5900" max="6144" width="11.42578125" style="35"/>
    <col min="6145" max="6146" width="4.28515625" style="35" customWidth="1"/>
    <col min="6147" max="6147" width="5.5703125" style="35" customWidth="1"/>
    <col min="6148" max="6148" width="5.28515625" style="35" customWidth="1"/>
    <col min="6149" max="6149" width="44.7109375" style="35" customWidth="1"/>
    <col min="6150" max="6150" width="15.85546875" style="35" bestFit="1" customWidth="1"/>
    <col min="6151" max="6151" width="17.28515625" style="35" customWidth="1"/>
    <col min="6152" max="6152" width="16.7109375" style="35" customWidth="1"/>
    <col min="6153" max="6153" width="11.42578125" style="35"/>
    <col min="6154" max="6154" width="16.28515625" style="35" bestFit="1" customWidth="1"/>
    <col min="6155" max="6155" width="21.7109375" style="35" bestFit="1" customWidth="1"/>
    <col min="6156" max="6400" width="11.42578125" style="35"/>
    <col min="6401" max="6402" width="4.28515625" style="35" customWidth="1"/>
    <col min="6403" max="6403" width="5.5703125" style="35" customWidth="1"/>
    <col min="6404" max="6404" width="5.28515625" style="35" customWidth="1"/>
    <col min="6405" max="6405" width="44.7109375" style="35" customWidth="1"/>
    <col min="6406" max="6406" width="15.85546875" style="35" bestFit="1" customWidth="1"/>
    <col min="6407" max="6407" width="17.28515625" style="35" customWidth="1"/>
    <col min="6408" max="6408" width="16.7109375" style="35" customWidth="1"/>
    <col min="6409" max="6409" width="11.42578125" style="35"/>
    <col min="6410" max="6410" width="16.28515625" style="35" bestFit="1" customWidth="1"/>
    <col min="6411" max="6411" width="21.7109375" style="35" bestFit="1" customWidth="1"/>
    <col min="6412" max="6656" width="11.42578125" style="35"/>
    <col min="6657" max="6658" width="4.28515625" style="35" customWidth="1"/>
    <col min="6659" max="6659" width="5.5703125" style="35" customWidth="1"/>
    <col min="6660" max="6660" width="5.28515625" style="35" customWidth="1"/>
    <col min="6661" max="6661" width="44.7109375" style="35" customWidth="1"/>
    <col min="6662" max="6662" width="15.85546875" style="35" bestFit="1" customWidth="1"/>
    <col min="6663" max="6663" width="17.28515625" style="35" customWidth="1"/>
    <col min="6664" max="6664" width="16.7109375" style="35" customWidth="1"/>
    <col min="6665" max="6665" width="11.42578125" style="35"/>
    <col min="6666" max="6666" width="16.28515625" style="35" bestFit="1" customWidth="1"/>
    <col min="6667" max="6667" width="21.7109375" style="35" bestFit="1" customWidth="1"/>
    <col min="6668" max="6912" width="11.42578125" style="35"/>
    <col min="6913" max="6914" width="4.28515625" style="35" customWidth="1"/>
    <col min="6915" max="6915" width="5.5703125" style="35" customWidth="1"/>
    <col min="6916" max="6916" width="5.28515625" style="35" customWidth="1"/>
    <col min="6917" max="6917" width="44.7109375" style="35" customWidth="1"/>
    <col min="6918" max="6918" width="15.85546875" style="35" bestFit="1" customWidth="1"/>
    <col min="6919" max="6919" width="17.28515625" style="35" customWidth="1"/>
    <col min="6920" max="6920" width="16.7109375" style="35" customWidth="1"/>
    <col min="6921" max="6921" width="11.42578125" style="35"/>
    <col min="6922" max="6922" width="16.28515625" style="35" bestFit="1" customWidth="1"/>
    <col min="6923" max="6923" width="21.7109375" style="35" bestFit="1" customWidth="1"/>
    <col min="6924" max="7168" width="11.42578125" style="35"/>
    <col min="7169" max="7170" width="4.28515625" style="35" customWidth="1"/>
    <col min="7171" max="7171" width="5.5703125" style="35" customWidth="1"/>
    <col min="7172" max="7172" width="5.28515625" style="35" customWidth="1"/>
    <col min="7173" max="7173" width="44.7109375" style="35" customWidth="1"/>
    <col min="7174" max="7174" width="15.85546875" style="35" bestFit="1" customWidth="1"/>
    <col min="7175" max="7175" width="17.28515625" style="35" customWidth="1"/>
    <col min="7176" max="7176" width="16.7109375" style="35" customWidth="1"/>
    <col min="7177" max="7177" width="11.42578125" style="35"/>
    <col min="7178" max="7178" width="16.28515625" style="35" bestFit="1" customWidth="1"/>
    <col min="7179" max="7179" width="21.7109375" style="35" bestFit="1" customWidth="1"/>
    <col min="7180" max="7424" width="11.42578125" style="35"/>
    <col min="7425" max="7426" width="4.28515625" style="35" customWidth="1"/>
    <col min="7427" max="7427" width="5.5703125" style="35" customWidth="1"/>
    <col min="7428" max="7428" width="5.28515625" style="35" customWidth="1"/>
    <col min="7429" max="7429" width="44.7109375" style="35" customWidth="1"/>
    <col min="7430" max="7430" width="15.85546875" style="35" bestFit="1" customWidth="1"/>
    <col min="7431" max="7431" width="17.28515625" style="35" customWidth="1"/>
    <col min="7432" max="7432" width="16.7109375" style="35" customWidth="1"/>
    <col min="7433" max="7433" width="11.42578125" style="35"/>
    <col min="7434" max="7434" width="16.28515625" style="35" bestFit="1" customWidth="1"/>
    <col min="7435" max="7435" width="21.7109375" style="35" bestFit="1" customWidth="1"/>
    <col min="7436" max="7680" width="11.42578125" style="35"/>
    <col min="7681" max="7682" width="4.28515625" style="35" customWidth="1"/>
    <col min="7683" max="7683" width="5.5703125" style="35" customWidth="1"/>
    <col min="7684" max="7684" width="5.28515625" style="35" customWidth="1"/>
    <col min="7685" max="7685" width="44.7109375" style="35" customWidth="1"/>
    <col min="7686" max="7686" width="15.85546875" style="35" bestFit="1" customWidth="1"/>
    <col min="7687" max="7687" width="17.28515625" style="35" customWidth="1"/>
    <col min="7688" max="7688" width="16.7109375" style="35" customWidth="1"/>
    <col min="7689" max="7689" width="11.42578125" style="35"/>
    <col min="7690" max="7690" width="16.28515625" style="35" bestFit="1" customWidth="1"/>
    <col min="7691" max="7691" width="21.7109375" style="35" bestFit="1" customWidth="1"/>
    <col min="7692" max="7936" width="11.42578125" style="35"/>
    <col min="7937" max="7938" width="4.28515625" style="35" customWidth="1"/>
    <col min="7939" max="7939" width="5.5703125" style="35" customWidth="1"/>
    <col min="7940" max="7940" width="5.28515625" style="35" customWidth="1"/>
    <col min="7941" max="7941" width="44.7109375" style="35" customWidth="1"/>
    <col min="7942" max="7942" width="15.85546875" style="35" bestFit="1" customWidth="1"/>
    <col min="7943" max="7943" width="17.28515625" style="35" customWidth="1"/>
    <col min="7944" max="7944" width="16.7109375" style="35" customWidth="1"/>
    <col min="7945" max="7945" width="11.42578125" style="35"/>
    <col min="7946" max="7946" width="16.28515625" style="35" bestFit="1" customWidth="1"/>
    <col min="7947" max="7947" width="21.7109375" style="35" bestFit="1" customWidth="1"/>
    <col min="7948" max="8192" width="11.42578125" style="35"/>
    <col min="8193" max="8194" width="4.28515625" style="35" customWidth="1"/>
    <col min="8195" max="8195" width="5.5703125" style="35" customWidth="1"/>
    <col min="8196" max="8196" width="5.28515625" style="35" customWidth="1"/>
    <col min="8197" max="8197" width="44.7109375" style="35" customWidth="1"/>
    <col min="8198" max="8198" width="15.85546875" style="35" bestFit="1" customWidth="1"/>
    <col min="8199" max="8199" width="17.28515625" style="35" customWidth="1"/>
    <col min="8200" max="8200" width="16.7109375" style="35" customWidth="1"/>
    <col min="8201" max="8201" width="11.42578125" style="35"/>
    <col min="8202" max="8202" width="16.28515625" style="35" bestFit="1" customWidth="1"/>
    <col min="8203" max="8203" width="21.7109375" style="35" bestFit="1" customWidth="1"/>
    <col min="8204" max="8448" width="11.42578125" style="35"/>
    <col min="8449" max="8450" width="4.28515625" style="35" customWidth="1"/>
    <col min="8451" max="8451" width="5.5703125" style="35" customWidth="1"/>
    <col min="8452" max="8452" width="5.28515625" style="35" customWidth="1"/>
    <col min="8453" max="8453" width="44.7109375" style="35" customWidth="1"/>
    <col min="8454" max="8454" width="15.85546875" style="35" bestFit="1" customWidth="1"/>
    <col min="8455" max="8455" width="17.28515625" style="35" customWidth="1"/>
    <col min="8456" max="8456" width="16.7109375" style="35" customWidth="1"/>
    <col min="8457" max="8457" width="11.42578125" style="35"/>
    <col min="8458" max="8458" width="16.28515625" style="35" bestFit="1" customWidth="1"/>
    <col min="8459" max="8459" width="21.7109375" style="35" bestFit="1" customWidth="1"/>
    <col min="8460" max="8704" width="11.42578125" style="35"/>
    <col min="8705" max="8706" width="4.28515625" style="35" customWidth="1"/>
    <col min="8707" max="8707" width="5.5703125" style="35" customWidth="1"/>
    <col min="8708" max="8708" width="5.28515625" style="35" customWidth="1"/>
    <col min="8709" max="8709" width="44.7109375" style="35" customWidth="1"/>
    <col min="8710" max="8710" width="15.85546875" style="35" bestFit="1" customWidth="1"/>
    <col min="8711" max="8711" width="17.28515625" style="35" customWidth="1"/>
    <col min="8712" max="8712" width="16.7109375" style="35" customWidth="1"/>
    <col min="8713" max="8713" width="11.42578125" style="35"/>
    <col min="8714" max="8714" width="16.28515625" style="35" bestFit="1" customWidth="1"/>
    <col min="8715" max="8715" width="21.7109375" style="35" bestFit="1" customWidth="1"/>
    <col min="8716" max="8960" width="11.42578125" style="35"/>
    <col min="8961" max="8962" width="4.28515625" style="35" customWidth="1"/>
    <col min="8963" max="8963" width="5.5703125" style="35" customWidth="1"/>
    <col min="8964" max="8964" width="5.28515625" style="35" customWidth="1"/>
    <col min="8965" max="8965" width="44.7109375" style="35" customWidth="1"/>
    <col min="8966" max="8966" width="15.85546875" style="35" bestFit="1" customWidth="1"/>
    <col min="8967" max="8967" width="17.28515625" style="35" customWidth="1"/>
    <col min="8968" max="8968" width="16.7109375" style="35" customWidth="1"/>
    <col min="8969" max="8969" width="11.42578125" style="35"/>
    <col min="8970" max="8970" width="16.28515625" style="35" bestFit="1" customWidth="1"/>
    <col min="8971" max="8971" width="21.7109375" style="35" bestFit="1" customWidth="1"/>
    <col min="8972" max="9216" width="11.42578125" style="35"/>
    <col min="9217" max="9218" width="4.28515625" style="35" customWidth="1"/>
    <col min="9219" max="9219" width="5.5703125" style="35" customWidth="1"/>
    <col min="9220" max="9220" width="5.28515625" style="35" customWidth="1"/>
    <col min="9221" max="9221" width="44.7109375" style="35" customWidth="1"/>
    <col min="9222" max="9222" width="15.85546875" style="35" bestFit="1" customWidth="1"/>
    <col min="9223" max="9223" width="17.28515625" style="35" customWidth="1"/>
    <col min="9224" max="9224" width="16.7109375" style="35" customWidth="1"/>
    <col min="9225" max="9225" width="11.42578125" style="35"/>
    <col min="9226" max="9226" width="16.28515625" style="35" bestFit="1" customWidth="1"/>
    <col min="9227" max="9227" width="21.7109375" style="35" bestFit="1" customWidth="1"/>
    <col min="9228" max="9472" width="11.42578125" style="35"/>
    <col min="9473" max="9474" width="4.28515625" style="35" customWidth="1"/>
    <col min="9475" max="9475" width="5.5703125" style="35" customWidth="1"/>
    <col min="9476" max="9476" width="5.28515625" style="35" customWidth="1"/>
    <col min="9477" max="9477" width="44.7109375" style="35" customWidth="1"/>
    <col min="9478" max="9478" width="15.85546875" style="35" bestFit="1" customWidth="1"/>
    <col min="9479" max="9479" width="17.28515625" style="35" customWidth="1"/>
    <col min="9480" max="9480" width="16.7109375" style="35" customWidth="1"/>
    <col min="9481" max="9481" width="11.42578125" style="35"/>
    <col min="9482" max="9482" width="16.28515625" style="35" bestFit="1" customWidth="1"/>
    <col min="9483" max="9483" width="21.7109375" style="35" bestFit="1" customWidth="1"/>
    <col min="9484" max="9728" width="11.42578125" style="35"/>
    <col min="9729" max="9730" width="4.28515625" style="35" customWidth="1"/>
    <col min="9731" max="9731" width="5.5703125" style="35" customWidth="1"/>
    <col min="9732" max="9732" width="5.28515625" style="35" customWidth="1"/>
    <col min="9733" max="9733" width="44.7109375" style="35" customWidth="1"/>
    <col min="9734" max="9734" width="15.85546875" style="35" bestFit="1" customWidth="1"/>
    <col min="9735" max="9735" width="17.28515625" style="35" customWidth="1"/>
    <col min="9736" max="9736" width="16.7109375" style="35" customWidth="1"/>
    <col min="9737" max="9737" width="11.42578125" style="35"/>
    <col min="9738" max="9738" width="16.28515625" style="35" bestFit="1" customWidth="1"/>
    <col min="9739" max="9739" width="21.7109375" style="35" bestFit="1" customWidth="1"/>
    <col min="9740" max="9984" width="11.42578125" style="35"/>
    <col min="9985" max="9986" width="4.28515625" style="35" customWidth="1"/>
    <col min="9987" max="9987" width="5.5703125" style="35" customWidth="1"/>
    <col min="9988" max="9988" width="5.28515625" style="35" customWidth="1"/>
    <col min="9989" max="9989" width="44.7109375" style="35" customWidth="1"/>
    <col min="9990" max="9990" width="15.85546875" style="35" bestFit="1" customWidth="1"/>
    <col min="9991" max="9991" width="17.28515625" style="35" customWidth="1"/>
    <col min="9992" max="9992" width="16.7109375" style="35" customWidth="1"/>
    <col min="9993" max="9993" width="11.42578125" style="35"/>
    <col min="9994" max="9994" width="16.28515625" style="35" bestFit="1" customWidth="1"/>
    <col min="9995" max="9995" width="21.7109375" style="35" bestFit="1" customWidth="1"/>
    <col min="9996" max="10240" width="11.42578125" style="35"/>
    <col min="10241" max="10242" width="4.28515625" style="35" customWidth="1"/>
    <col min="10243" max="10243" width="5.5703125" style="35" customWidth="1"/>
    <col min="10244" max="10244" width="5.28515625" style="35" customWidth="1"/>
    <col min="10245" max="10245" width="44.7109375" style="35" customWidth="1"/>
    <col min="10246" max="10246" width="15.85546875" style="35" bestFit="1" customWidth="1"/>
    <col min="10247" max="10247" width="17.28515625" style="35" customWidth="1"/>
    <col min="10248" max="10248" width="16.7109375" style="35" customWidth="1"/>
    <col min="10249" max="10249" width="11.42578125" style="35"/>
    <col min="10250" max="10250" width="16.28515625" style="35" bestFit="1" customWidth="1"/>
    <col min="10251" max="10251" width="21.7109375" style="35" bestFit="1" customWidth="1"/>
    <col min="10252" max="10496" width="11.42578125" style="35"/>
    <col min="10497" max="10498" width="4.28515625" style="35" customWidth="1"/>
    <col min="10499" max="10499" width="5.5703125" style="35" customWidth="1"/>
    <col min="10500" max="10500" width="5.28515625" style="35" customWidth="1"/>
    <col min="10501" max="10501" width="44.7109375" style="35" customWidth="1"/>
    <col min="10502" max="10502" width="15.85546875" style="35" bestFit="1" customWidth="1"/>
    <col min="10503" max="10503" width="17.28515625" style="35" customWidth="1"/>
    <col min="10504" max="10504" width="16.7109375" style="35" customWidth="1"/>
    <col min="10505" max="10505" width="11.42578125" style="35"/>
    <col min="10506" max="10506" width="16.28515625" style="35" bestFit="1" customWidth="1"/>
    <col min="10507" max="10507" width="21.7109375" style="35" bestFit="1" customWidth="1"/>
    <col min="10508" max="10752" width="11.42578125" style="35"/>
    <col min="10753" max="10754" width="4.28515625" style="35" customWidth="1"/>
    <col min="10755" max="10755" width="5.5703125" style="35" customWidth="1"/>
    <col min="10756" max="10756" width="5.28515625" style="35" customWidth="1"/>
    <col min="10757" max="10757" width="44.7109375" style="35" customWidth="1"/>
    <col min="10758" max="10758" width="15.85546875" style="35" bestFit="1" customWidth="1"/>
    <col min="10759" max="10759" width="17.28515625" style="35" customWidth="1"/>
    <col min="10760" max="10760" width="16.7109375" style="35" customWidth="1"/>
    <col min="10761" max="10761" width="11.42578125" style="35"/>
    <col min="10762" max="10762" width="16.28515625" style="35" bestFit="1" customWidth="1"/>
    <col min="10763" max="10763" width="21.7109375" style="35" bestFit="1" customWidth="1"/>
    <col min="10764" max="11008" width="11.42578125" style="35"/>
    <col min="11009" max="11010" width="4.28515625" style="35" customWidth="1"/>
    <col min="11011" max="11011" width="5.5703125" style="35" customWidth="1"/>
    <col min="11012" max="11012" width="5.28515625" style="35" customWidth="1"/>
    <col min="11013" max="11013" width="44.7109375" style="35" customWidth="1"/>
    <col min="11014" max="11014" width="15.85546875" style="35" bestFit="1" customWidth="1"/>
    <col min="11015" max="11015" width="17.28515625" style="35" customWidth="1"/>
    <col min="11016" max="11016" width="16.7109375" style="35" customWidth="1"/>
    <col min="11017" max="11017" width="11.42578125" style="35"/>
    <col min="11018" max="11018" width="16.28515625" style="35" bestFit="1" customWidth="1"/>
    <col min="11019" max="11019" width="21.7109375" style="35" bestFit="1" customWidth="1"/>
    <col min="11020" max="11264" width="11.42578125" style="35"/>
    <col min="11265" max="11266" width="4.28515625" style="35" customWidth="1"/>
    <col min="11267" max="11267" width="5.5703125" style="35" customWidth="1"/>
    <col min="11268" max="11268" width="5.28515625" style="35" customWidth="1"/>
    <col min="11269" max="11269" width="44.7109375" style="35" customWidth="1"/>
    <col min="11270" max="11270" width="15.85546875" style="35" bestFit="1" customWidth="1"/>
    <col min="11271" max="11271" width="17.28515625" style="35" customWidth="1"/>
    <col min="11272" max="11272" width="16.7109375" style="35" customWidth="1"/>
    <col min="11273" max="11273" width="11.42578125" style="35"/>
    <col min="11274" max="11274" width="16.28515625" style="35" bestFit="1" customWidth="1"/>
    <col min="11275" max="11275" width="21.7109375" style="35" bestFit="1" customWidth="1"/>
    <col min="11276" max="11520" width="11.42578125" style="35"/>
    <col min="11521" max="11522" width="4.28515625" style="35" customWidth="1"/>
    <col min="11523" max="11523" width="5.5703125" style="35" customWidth="1"/>
    <col min="11524" max="11524" width="5.28515625" style="35" customWidth="1"/>
    <col min="11525" max="11525" width="44.7109375" style="35" customWidth="1"/>
    <col min="11526" max="11526" width="15.85546875" style="35" bestFit="1" customWidth="1"/>
    <col min="11527" max="11527" width="17.28515625" style="35" customWidth="1"/>
    <col min="11528" max="11528" width="16.7109375" style="35" customWidth="1"/>
    <col min="11529" max="11529" width="11.42578125" style="35"/>
    <col min="11530" max="11530" width="16.28515625" style="35" bestFit="1" customWidth="1"/>
    <col min="11531" max="11531" width="21.7109375" style="35" bestFit="1" customWidth="1"/>
    <col min="11532" max="11776" width="11.42578125" style="35"/>
    <col min="11777" max="11778" width="4.28515625" style="35" customWidth="1"/>
    <col min="11779" max="11779" width="5.5703125" style="35" customWidth="1"/>
    <col min="11780" max="11780" width="5.28515625" style="35" customWidth="1"/>
    <col min="11781" max="11781" width="44.7109375" style="35" customWidth="1"/>
    <col min="11782" max="11782" width="15.85546875" style="35" bestFit="1" customWidth="1"/>
    <col min="11783" max="11783" width="17.28515625" style="35" customWidth="1"/>
    <col min="11784" max="11784" width="16.7109375" style="35" customWidth="1"/>
    <col min="11785" max="11785" width="11.42578125" style="35"/>
    <col min="11786" max="11786" width="16.28515625" style="35" bestFit="1" customWidth="1"/>
    <col min="11787" max="11787" width="21.7109375" style="35" bestFit="1" customWidth="1"/>
    <col min="11788" max="12032" width="11.42578125" style="35"/>
    <col min="12033" max="12034" width="4.28515625" style="35" customWidth="1"/>
    <col min="12035" max="12035" width="5.5703125" style="35" customWidth="1"/>
    <col min="12036" max="12036" width="5.28515625" style="35" customWidth="1"/>
    <col min="12037" max="12037" width="44.7109375" style="35" customWidth="1"/>
    <col min="12038" max="12038" width="15.85546875" style="35" bestFit="1" customWidth="1"/>
    <col min="12039" max="12039" width="17.28515625" style="35" customWidth="1"/>
    <col min="12040" max="12040" width="16.7109375" style="35" customWidth="1"/>
    <col min="12041" max="12041" width="11.42578125" style="35"/>
    <col min="12042" max="12042" width="16.28515625" style="35" bestFit="1" customWidth="1"/>
    <col min="12043" max="12043" width="21.7109375" style="35" bestFit="1" customWidth="1"/>
    <col min="12044" max="12288" width="11.42578125" style="35"/>
    <col min="12289" max="12290" width="4.28515625" style="35" customWidth="1"/>
    <col min="12291" max="12291" width="5.5703125" style="35" customWidth="1"/>
    <col min="12292" max="12292" width="5.28515625" style="35" customWidth="1"/>
    <col min="12293" max="12293" width="44.7109375" style="35" customWidth="1"/>
    <col min="12294" max="12294" width="15.85546875" style="35" bestFit="1" customWidth="1"/>
    <col min="12295" max="12295" width="17.28515625" style="35" customWidth="1"/>
    <col min="12296" max="12296" width="16.7109375" style="35" customWidth="1"/>
    <col min="12297" max="12297" width="11.42578125" style="35"/>
    <col min="12298" max="12298" width="16.28515625" style="35" bestFit="1" customWidth="1"/>
    <col min="12299" max="12299" width="21.7109375" style="35" bestFit="1" customWidth="1"/>
    <col min="12300" max="12544" width="11.42578125" style="35"/>
    <col min="12545" max="12546" width="4.28515625" style="35" customWidth="1"/>
    <col min="12547" max="12547" width="5.5703125" style="35" customWidth="1"/>
    <col min="12548" max="12548" width="5.28515625" style="35" customWidth="1"/>
    <col min="12549" max="12549" width="44.7109375" style="35" customWidth="1"/>
    <col min="12550" max="12550" width="15.85546875" style="35" bestFit="1" customWidth="1"/>
    <col min="12551" max="12551" width="17.28515625" style="35" customWidth="1"/>
    <col min="12552" max="12552" width="16.7109375" style="35" customWidth="1"/>
    <col min="12553" max="12553" width="11.42578125" style="35"/>
    <col min="12554" max="12554" width="16.28515625" style="35" bestFit="1" customWidth="1"/>
    <col min="12555" max="12555" width="21.7109375" style="35" bestFit="1" customWidth="1"/>
    <col min="12556" max="12800" width="11.42578125" style="35"/>
    <col min="12801" max="12802" width="4.28515625" style="35" customWidth="1"/>
    <col min="12803" max="12803" width="5.5703125" style="35" customWidth="1"/>
    <col min="12804" max="12804" width="5.28515625" style="35" customWidth="1"/>
    <col min="12805" max="12805" width="44.7109375" style="35" customWidth="1"/>
    <col min="12806" max="12806" width="15.85546875" style="35" bestFit="1" customWidth="1"/>
    <col min="12807" max="12807" width="17.28515625" style="35" customWidth="1"/>
    <col min="12808" max="12808" width="16.7109375" style="35" customWidth="1"/>
    <col min="12809" max="12809" width="11.42578125" style="35"/>
    <col min="12810" max="12810" width="16.28515625" style="35" bestFit="1" customWidth="1"/>
    <col min="12811" max="12811" width="21.7109375" style="35" bestFit="1" customWidth="1"/>
    <col min="12812" max="13056" width="11.42578125" style="35"/>
    <col min="13057" max="13058" width="4.28515625" style="35" customWidth="1"/>
    <col min="13059" max="13059" width="5.5703125" style="35" customWidth="1"/>
    <col min="13060" max="13060" width="5.28515625" style="35" customWidth="1"/>
    <col min="13061" max="13061" width="44.7109375" style="35" customWidth="1"/>
    <col min="13062" max="13062" width="15.85546875" style="35" bestFit="1" customWidth="1"/>
    <col min="13063" max="13063" width="17.28515625" style="35" customWidth="1"/>
    <col min="13064" max="13064" width="16.7109375" style="35" customWidth="1"/>
    <col min="13065" max="13065" width="11.42578125" style="35"/>
    <col min="13066" max="13066" width="16.28515625" style="35" bestFit="1" customWidth="1"/>
    <col min="13067" max="13067" width="21.7109375" style="35" bestFit="1" customWidth="1"/>
    <col min="13068" max="13312" width="11.42578125" style="35"/>
    <col min="13313" max="13314" width="4.28515625" style="35" customWidth="1"/>
    <col min="13315" max="13315" width="5.5703125" style="35" customWidth="1"/>
    <col min="13316" max="13316" width="5.28515625" style="35" customWidth="1"/>
    <col min="13317" max="13317" width="44.7109375" style="35" customWidth="1"/>
    <col min="13318" max="13318" width="15.85546875" style="35" bestFit="1" customWidth="1"/>
    <col min="13319" max="13319" width="17.28515625" style="35" customWidth="1"/>
    <col min="13320" max="13320" width="16.7109375" style="35" customWidth="1"/>
    <col min="13321" max="13321" width="11.42578125" style="35"/>
    <col min="13322" max="13322" width="16.28515625" style="35" bestFit="1" customWidth="1"/>
    <col min="13323" max="13323" width="21.7109375" style="35" bestFit="1" customWidth="1"/>
    <col min="13324" max="13568" width="11.42578125" style="35"/>
    <col min="13569" max="13570" width="4.28515625" style="35" customWidth="1"/>
    <col min="13571" max="13571" width="5.5703125" style="35" customWidth="1"/>
    <col min="13572" max="13572" width="5.28515625" style="35" customWidth="1"/>
    <col min="13573" max="13573" width="44.7109375" style="35" customWidth="1"/>
    <col min="13574" max="13574" width="15.85546875" style="35" bestFit="1" customWidth="1"/>
    <col min="13575" max="13575" width="17.28515625" style="35" customWidth="1"/>
    <col min="13576" max="13576" width="16.7109375" style="35" customWidth="1"/>
    <col min="13577" max="13577" width="11.42578125" style="35"/>
    <col min="13578" max="13578" width="16.28515625" style="35" bestFit="1" customWidth="1"/>
    <col min="13579" max="13579" width="21.7109375" style="35" bestFit="1" customWidth="1"/>
    <col min="13580" max="13824" width="11.42578125" style="35"/>
    <col min="13825" max="13826" width="4.28515625" style="35" customWidth="1"/>
    <col min="13827" max="13827" width="5.5703125" style="35" customWidth="1"/>
    <col min="13828" max="13828" width="5.28515625" style="35" customWidth="1"/>
    <col min="13829" max="13829" width="44.7109375" style="35" customWidth="1"/>
    <col min="13830" max="13830" width="15.85546875" style="35" bestFit="1" customWidth="1"/>
    <col min="13831" max="13831" width="17.28515625" style="35" customWidth="1"/>
    <col min="13832" max="13832" width="16.7109375" style="35" customWidth="1"/>
    <col min="13833" max="13833" width="11.42578125" style="35"/>
    <col min="13834" max="13834" width="16.28515625" style="35" bestFit="1" customWidth="1"/>
    <col min="13835" max="13835" width="21.7109375" style="35" bestFit="1" customWidth="1"/>
    <col min="13836" max="14080" width="11.42578125" style="35"/>
    <col min="14081" max="14082" width="4.28515625" style="35" customWidth="1"/>
    <col min="14083" max="14083" width="5.5703125" style="35" customWidth="1"/>
    <col min="14084" max="14084" width="5.28515625" style="35" customWidth="1"/>
    <col min="14085" max="14085" width="44.7109375" style="35" customWidth="1"/>
    <col min="14086" max="14086" width="15.85546875" style="35" bestFit="1" customWidth="1"/>
    <col min="14087" max="14087" width="17.28515625" style="35" customWidth="1"/>
    <col min="14088" max="14088" width="16.7109375" style="35" customWidth="1"/>
    <col min="14089" max="14089" width="11.42578125" style="35"/>
    <col min="14090" max="14090" width="16.28515625" style="35" bestFit="1" customWidth="1"/>
    <col min="14091" max="14091" width="21.7109375" style="35" bestFit="1" customWidth="1"/>
    <col min="14092" max="14336" width="11.42578125" style="35"/>
    <col min="14337" max="14338" width="4.28515625" style="35" customWidth="1"/>
    <col min="14339" max="14339" width="5.5703125" style="35" customWidth="1"/>
    <col min="14340" max="14340" width="5.28515625" style="35" customWidth="1"/>
    <col min="14341" max="14341" width="44.7109375" style="35" customWidth="1"/>
    <col min="14342" max="14342" width="15.85546875" style="35" bestFit="1" customWidth="1"/>
    <col min="14343" max="14343" width="17.28515625" style="35" customWidth="1"/>
    <col min="14344" max="14344" width="16.7109375" style="35" customWidth="1"/>
    <col min="14345" max="14345" width="11.42578125" style="35"/>
    <col min="14346" max="14346" width="16.28515625" style="35" bestFit="1" customWidth="1"/>
    <col min="14347" max="14347" width="21.7109375" style="35" bestFit="1" customWidth="1"/>
    <col min="14348" max="14592" width="11.42578125" style="35"/>
    <col min="14593" max="14594" width="4.28515625" style="35" customWidth="1"/>
    <col min="14595" max="14595" width="5.5703125" style="35" customWidth="1"/>
    <col min="14596" max="14596" width="5.28515625" style="35" customWidth="1"/>
    <col min="14597" max="14597" width="44.7109375" style="35" customWidth="1"/>
    <col min="14598" max="14598" width="15.85546875" style="35" bestFit="1" customWidth="1"/>
    <col min="14599" max="14599" width="17.28515625" style="35" customWidth="1"/>
    <col min="14600" max="14600" width="16.7109375" style="35" customWidth="1"/>
    <col min="14601" max="14601" width="11.42578125" style="35"/>
    <col min="14602" max="14602" width="16.28515625" style="35" bestFit="1" customWidth="1"/>
    <col min="14603" max="14603" width="21.7109375" style="35" bestFit="1" customWidth="1"/>
    <col min="14604" max="14848" width="11.42578125" style="35"/>
    <col min="14849" max="14850" width="4.28515625" style="35" customWidth="1"/>
    <col min="14851" max="14851" width="5.5703125" style="35" customWidth="1"/>
    <col min="14852" max="14852" width="5.28515625" style="35" customWidth="1"/>
    <col min="14853" max="14853" width="44.7109375" style="35" customWidth="1"/>
    <col min="14854" max="14854" width="15.85546875" style="35" bestFit="1" customWidth="1"/>
    <col min="14855" max="14855" width="17.28515625" style="35" customWidth="1"/>
    <col min="14856" max="14856" width="16.7109375" style="35" customWidth="1"/>
    <col min="14857" max="14857" width="11.42578125" style="35"/>
    <col min="14858" max="14858" width="16.28515625" style="35" bestFit="1" customWidth="1"/>
    <col min="14859" max="14859" width="21.7109375" style="35" bestFit="1" customWidth="1"/>
    <col min="14860" max="15104" width="11.42578125" style="35"/>
    <col min="15105" max="15106" width="4.28515625" style="35" customWidth="1"/>
    <col min="15107" max="15107" width="5.5703125" style="35" customWidth="1"/>
    <col min="15108" max="15108" width="5.28515625" style="35" customWidth="1"/>
    <col min="15109" max="15109" width="44.7109375" style="35" customWidth="1"/>
    <col min="15110" max="15110" width="15.85546875" style="35" bestFit="1" customWidth="1"/>
    <col min="15111" max="15111" width="17.28515625" style="35" customWidth="1"/>
    <col min="15112" max="15112" width="16.7109375" style="35" customWidth="1"/>
    <col min="15113" max="15113" width="11.42578125" style="35"/>
    <col min="15114" max="15114" width="16.28515625" style="35" bestFit="1" customWidth="1"/>
    <col min="15115" max="15115" width="21.7109375" style="35" bestFit="1" customWidth="1"/>
    <col min="15116" max="15360" width="11.42578125" style="35"/>
    <col min="15361" max="15362" width="4.28515625" style="35" customWidth="1"/>
    <col min="15363" max="15363" width="5.5703125" style="35" customWidth="1"/>
    <col min="15364" max="15364" width="5.28515625" style="35" customWidth="1"/>
    <col min="15365" max="15365" width="44.7109375" style="35" customWidth="1"/>
    <col min="15366" max="15366" width="15.85546875" style="35" bestFit="1" customWidth="1"/>
    <col min="15367" max="15367" width="17.28515625" style="35" customWidth="1"/>
    <col min="15368" max="15368" width="16.7109375" style="35" customWidth="1"/>
    <col min="15369" max="15369" width="11.42578125" style="35"/>
    <col min="15370" max="15370" width="16.28515625" style="35" bestFit="1" customWidth="1"/>
    <col min="15371" max="15371" width="21.7109375" style="35" bestFit="1" customWidth="1"/>
    <col min="15372" max="15616" width="11.42578125" style="35"/>
    <col min="15617" max="15618" width="4.28515625" style="35" customWidth="1"/>
    <col min="15619" max="15619" width="5.5703125" style="35" customWidth="1"/>
    <col min="15620" max="15620" width="5.28515625" style="35" customWidth="1"/>
    <col min="15621" max="15621" width="44.7109375" style="35" customWidth="1"/>
    <col min="15622" max="15622" width="15.85546875" style="35" bestFit="1" customWidth="1"/>
    <col min="15623" max="15623" width="17.28515625" style="35" customWidth="1"/>
    <col min="15624" max="15624" width="16.7109375" style="35" customWidth="1"/>
    <col min="15625" max="15625" width="11.42578125" style="35"/>
    <col min="15626" max="15626" width="16.28515625" style="35" bestFit="1" customWidth="1"/>
    <col min="15627" max="15627" width="21.7109375" style="35" bestFit="1" customWidth="1"/>
    <col min="15628" max="15872" width="11.42578125" style="35"/>
    <col min="15873" max="15874" width="4.28515625" style="35" customWidth="1"/>
    <col min="15875" max="15875" width="5.5703125" style="35" customWidth="1"/>
    <col min="15876" max="15876" width="5.28515625" style="35" customWidth="1"/>
    <col min="15877" max="15877" width="44.7109375" style="35" customWidth="1"/>
    <col min="15878" max="15878" width="15.85546875" style="35" bestFit="1" customWidth="1"/>
    <col min="15879" max="15879" width="17.28515625" style="35" customWidth="1"/>
    <col min="15880" max="15880" width="16.7109375" style="35" customWidth="1"/>
    <col min="15881" max="15881" width="11.42578125" style="35"/>
    <col min="15882" max="15882" width="16.28515625" style="35" bestFit="1" customWidth="1"/>
    <col min="15883" max="15883" width="21.7109375" style="35" bestFit="1" customWidth="1"/>
    <col min="15884" max="16128" width="11.42578125" style="35"/>
    <col min="16129" max="16130" width="4.28515625" style="35" customWidth="1"/>
    <col min="16131" max="16131" width="5.5703125" style="35" customWidth="1"/>
    <col min="16132" max="16132" width="5.28515625" style="35" customWidth="1"/>
    <col min="16133" max="16133" width="44.7109375" style="35" customWidth="1"/>
    <col min="16134" max="16134" width="15.85546875" style="35" bestFit="1" customWidth="1"/>
    <col min="16135" max="16135" width="17.28515625" style="35" customWidth="1"/>
    <col min="16136" max="16136" width="16.7109375" style="35" customWidth="1"/>
    <col min="16137" max="16137" width="11.42578125" style="35"/>
    <col min="16138" max="16138" width="16.28515625" style="35" bestFit="1" customWidth="1"/>
    <col min="16139" max="16139" width="21.7109375" style="35" bestFit="1" customWidth="1"/>
    <col min="16140" max="16384" width="11.42578125" style="35"/>
  </cols>
  <sheetData>
    <row r="2" spans="1:10" ht="15">
      <c r="A2" s="186"/>
      <c r="B2" s="186"/>
      <c r="C2" s="186"/>
      <c r="D2" s="186"/>
      <c r="E2" s="186"/>
      <c r="F2" s="186"/>
      <c r="G2" s="186"/>
      <c r="H2" s="186"/>
    </row>
    <row r="3" spans="1:10" ht="48" customHeight="1">
      <c r="A3" s="187" t="s">
        <v>376</v>
      </c>
      <c r="B3" s="187"/>
      <c r="C3" s="187"/>
      <c r="D3" s="187"/>
      <c r="E3" s="187"/>
      <c r="F3" s="187"/>
      <c r="G3" s="187"/>
      <c r="H3" s="187"/>
    </row>
    <row r="4" spans="1:10" s="103" customFormat="1" ht="26.25" customHeight="1">
      <c r="A4" s="187" t="s">
        <v>35</v>
      </c>
      <c r="B4" s="187"/>
      <c r="C4" s="187"/>
      <c r="D4" s="187"/>
      <c r="E4" s="187"/>
      <c r="F4" s="187"/>
      <c r="G4" s="188"/>
      <c r="H4" s="188"/>
    </row>
    <row r="5" spans="1:10" ht="15.75" customHeight="1">
      <c r="A5" s="104"/>
      <c r="B5" s="105"/>
      <c r="C5" s="105"/>
      <c r="D5" s="105"/>
      <c r="E5" s="105"/>
    </row>
    <row r="6" spans="1:10" ht="27.75" customHeight="1">
      <c r="A6" s="106"/>
      <c r="B6" s="107"/>
      <c r="C6" s="107"/>
      <c r="D6" s="108"/>
      <c r="E6" s="109"/>
      <c r="F6" s="110" t="s">
        <v>377</v>
      </c>
      <c r="G6" s="110" t="s">
        <v>378</v>
      </c>
      <c r="H6" s="111" t="s">
        <v>379</v>
      </c>
      <c r="I6" s="112"/>
    </row>
    <row r="7" spans="1:10" ht="27.75" customHeight="1">
      <c r="A7" s="189" t="s">
        <v>36</v>
      </c>
      <c r="B7" s="190"/>
      <c r="C7" s="190"/>
      <c r="D7" s="190"/>
      <c r="E7" s="191"/>
      <c r="F7" s="113">
        <f>+F8+F9</f>
        <v>9632708.8800000008</v>
      </c>
      <c r="G7" s="113">
        <f>G8+G9</f>
        <v>9632708.8800000008</v>
      </c>
      <c r="H7" s="113">
        <f>+H8+H9</f>
        <v>9632708.8800000008</v>
      </c>
      <c r="I7" s="114"/>
    </row>
    <row r="8" spans="1:10" ht="22.5" customHeight="1">
      <c r="A8" s="192" t="s">
        <v>0</v>
      </c>
      <c r="B8" s="193"/>
      <c r="C8" s="193"/>
      <c r="D8" s="193"/>
      <c r="E8" s="194"/>
      <c r="F8" s="115">
        <v>9628418.8800000008</v>
      </c>
      <c r="G8" s="115">
        <v>9628418.8800000008</v>
      </c>
      <c r="H8" s="115">
        <v>9628418.8800000008</v>
      </c>
    </row>
    <row r="9" spans="1:10" ht="22.5" customHeight="1">
      <c r="A9" s="195" t="s">
        <v>291</v>
      </c>
      <c r="B9" s="194"/>
      <c r="C9" s="194"/>
      <c r="D9" s="194"/>
      <c r="E9" s="194"/>
      <c r="F9" s="115">
        <v>4290</v>
      </c>
      <c r="G9" s="115">
        <v>4290</v>
      </c>
      <c r="H9" s="115">
        <v>4290</v>
      </c>
    </row>
    <row r="10" spans="1:10" ht="22.5" customHeight="1">
      <c r="A10" s="116" t="s">
        <v>37</v>
      </c>
      <c r="B10" s="117"/>
      <c r="C10" s="117"/>
      <c r="D10" s="117"/>
      <c r="E10" s="117"/>
      <c r="F10" s="113">
        <f>+F11+F12</f>
        <v>9632708.879999999</v>
      </c>
      <c r="G10" s="113">
        <f>+G11+G12</f>
        <v>9632708.879999999</v>
      </c>
      <c r="H10" s="113">
        <f>+H11+H12</f>
        <v>9632708.879999999</v>
      </c>
    </row>
    <row r="11" spans="1:10" ht="22.5" customHeight="1">
      <c r="A11" s="196" t="s">
        <v>1</v>
      </c>
      <c r="B11" s="193"/>
      <c r="C11" s="193"/>
      <c r="D11" s="193"/>
      <c r="E11" s="197"/>
      <c r="F11" s="115">
        <v>9419387.5199999996</v>
      </c>
      <c r="G11" s="115">
        <v>9449387.5199999996</v>
      </c>
      <c r="H11" s="115">
        <v>9449387.5199999996</v>
      </c>
      <c r="I11" s="22"/>
      <c r="J11" s="22"/>
    </row>
    <row r="12" spans="1:10" ht="22.5" customHeight="1">
      <c r="A12" s="198" t="s">
        <v>323</v>
      </c>
      <c r="B12" s="194"/>
      <c r="C12" s="194"/>
      <c r="D12" s="194"/>
      <c r="E12" s="194"/>
      <c r="F12" s="118">
        <v>213321.36</v>
      </c>
      <c r="G12" s="118">
        <v>183321.36</v>
      </c>
      <c r="H12" s="118">
        <v>183321.36</v>
      </c>
      <c r="I12" s="22"/>
      <c r="J12" s="22"/>
    </row>
    <row r="13" spans="1:10" ht="22.5" customHeight="1">
      <c r="A13" s="199" t="s">
        <v>2</v>
      </c>
      <c r="B13" s="190"/>
      <c r="C13" s="190"/>
      <c r="D13" s="190"/>
      <c r="E13" s="190"/>
      <c r="F13" s="119">
        <f>+F7-F10</f>
        <v>0</v>
      </c>
      <c r="G13" s="119">
        <f>+G7-G10</f>
        <v>0</v>
      </c>
      <c r="H13" s="119">
        <f>+H7-H10</f>
        <v>0</v>
      </c>
      <c r="J13" s="22"/>
    </row>
    <row r="14" spans="1:10" ht="25.5" customHeight="1">
      <c r="A14" s="187"/>
      <c r="B14" s="200"/>
      <c r="C14" s="200"/>
      <c r="D14" s="200"/>
      <c r="E14" s="200"/>
      <c r="F14" s="201"/>
      <c r="G14" s="201"/>
      <c r="H14" s="201"/>
    </row>
    <row r="15" spans="1:10" ht="27.75" customHeight="1">
      <c r="A15" s="106"/>
      <c r="B15" s="107"/>
      <c r="C15" s="107"/>
      <c r="D15" s="108"/>
      <c r="E15" s="109"/>
      <c r="F15" s="110" t="s">
        <v>377</v>
      </c>
      <c r="G15" s="110" t="s">
        <v>378</v>
      </c>
      <c r="H15" s="111" t="s">
        <v>379</v>
      </c>
      <c r="J15" s="22"/>
    </row>
    <row r="16" spans="1:10" ht="30.75" customHeight="1">
      <c r="A16" s="202" t="s">
        <v>324</v>
      </c>
      <c r="B16" s="203"/>
      <c r="C16" s="203"/>
      <c r="D16" s="203"/>
      <c r="E16" s="204"/>
      <c r="F16" s="120"/>
      <c r="G16" s="120"/>
      <c r="H16" s="121"/>
      <c r="J16" s="22"/>
    </row>
    <row r="17" spans="1:11" ht="34.5" customHeight="1">
      <c r="A17" s="183" t="s">
        <v>325</v>
      </c>
      <c r="B17" s="184"/>
      <c r="C17" s="184"/>
      <c r="D17" s="184"/>
      <c r="E17" s="185"/>
      <c r="F17" s="122"/>
      <c r="G17" s="122"/>
      <c r="H17" s="119"/>
      <c r="J17" s="22"/>
    </row>
    <row r="18" spans="1:11" s="123" customFormat="1" ht="25.5" customHeight="1">
      <c r="A18" s="207"/>
      <c r="B18" s="200"/>
      <c r="C18" s="200"/>
      <c r="D18" s="200"/>
      <c r="E18" s="200"/>
      <c r="F18" s="201"/>
      <c r="G18" s="201"/>
      <c r="H18" s="201"/>
      <c r="J18" s="124"/>
    </row>
    <row r="19" spans="1:11" s="123" customFormat="1" ht="27.75" customHeight="1">
      <c r="A19" s="106"/>
      <c r="B19" s="107"/>
      <c r="C19" s="107"/>
      <c r="D19" s="108"/>
      <c r="E19" s="109"/>
      <c r="F19" s="110" t="s">
        <v>377</v>
      </c>
      <c r="G19" s="110" t="s">
        <v>378</v>
      </c>
      <c r="H19" s="111" t="s">
        <v>379</v>
      </c>
      <c r="J19" s="124"/>
      <c r="K19" s="124"/>
    </row>
    <row r="20" spans="1:11" s="123" customFormat="1" ht="22.5" customHeight="1">
      <c r="A20" s="192" t="s">
        <v>3</v>
      </c>
      <c r="B20" s="193"/>
      <c r="C20" s="193"/>
      <c r="D20" s="193"/>
      <c r="E20" s="193"/>
      <c r="F20" s="118"/>
      <c r="G20" s="118"/>
      <c r="H20" s="118"/>
      <c r="J20" s="124"/>
    </row>
    <row r="21" spans="1:11" s="123" customFormat="1" ht="33.75" customHeight="1">
      <c r="A21" s="192" t="s">
        <v>4</v>
      </c>
      <c r="B21" s="193"/>
      <c r="C21" s="193"/>
      <c r="D21" s="193"/>
      <c r="E21" s="193"/>
      <c r="F21" s="118"/>
      <c r="G21" s="118"/>
      <c r="H21" s="118"/>
    </row>
    <row r="22" spans="1:11" s="123" customFormat="1" ht="22.5" customHeight="1">
      <c r="A22" s="199" t="s">
        <v>5</v>
      </c>
      <c r="B22" s="190"/>
      <c r="C22" s="190"/>
      <c r="D22" s="190"/>
      <c r="E22" s="190"/>
      <c r="F22" s="113">
        <f>F20-F21</f>
        <v>0</v>
      </c>
      <c r="G22" s="113">
        <f>G20-G21</f>
        <v>0</v>
      </c>
      <c r="H22" s="113">
        <f>H20-H21</f>
        <v>0</v>
      </c>
      <c r="J22" s="125"/>
      <c r="K22" s="124"/>
    </row>
    <row r="23" spans="1:11" s="123" customFormat="1" ht="25.5" customHeight="1">
      <c r="A23" s="207"/>
      <c r="B23" s="200"/>
      <c r="C23" s="200"/>
      <c r="D23" s="200"/>
      <c r="E23" s="200"/>
      <c r="F23" s="201"/>
      <c r="G23" s="201"/>
      <c r="H23" s="201"/>
    </row>
    <row r="24" spans="1:11" s="123" customFormat="1" ht="22.5" customHeight="1">
      <c r="A24" s="196" t="s">
        <v>6</v>
      </c>
      <c r="B24" s="193"/>
      <c r="C24" s="193"/>
      <c r="D24" s="193"/>
      <c r="E24" s="193"/>
      <c r="F24" s="118">
        <f>IF((F13+F17+F22)&lt;&gt;0,"NESLAGANJE ZBROJA",(F13+F17+F22))</f>
        <v>0</v>
      </c>
      <c r="G24" s="118">
        <f>IF((G13+G17+G22)&lt;&gt;0,"NESLAGANJE ZBROJA",(G13+G17+G22))</f>
        <v>0</v>
      </c>
      <c r="H24" s="118">
        <f>IF((H13+H17+H22)&lt;&gt;0,"NESLAGANJE ZBROJA",(H13+H17+H22))</f>
        <v>0</v>
      </c>
    </row>
    <row r="25" spans="1:11" s="123" customFormat="1" ht="18" customHeight="1">
      <c r="A25" s="126"/>
      <c r="B25" s="105"/>
      <c r="C25" s="105"/>
      <c r="D25" s="105"/>
      <c r="E25" s="105"/>
    </row>
    <row r="26" spans="1:11" ht="42" customHeight="1">
      <c r="A26" s="205" t="s">
        <v>326</v>
      </c>
      <c r="B26" s="206"/>
      <c r="C26" s="206"/>
      <c r="D26" s="206"/>
      <c r="E26" s="206"/>
      <c r="F26" s="206"/>
      <c r="G26" s="206"/>
      <c r="H26" s="206"/>
    </row>
    <row r="27" spans="1:11">
      <c r="E27" s="127"/>
    </row>
    <row r="31" spans="1:11">
      <c r="F31" s="22"/>
      <c r="G31" s="22"/>
      <c r="H31" s="22"/>
    </row>
    <row r="32" spans="1:11">
      <c r="F32" s="22"/>
      <c r="G32" s="22"/>
      <c r="H32" s="22"/>
    </row>
    <row r="33" spans="5:8">
      <c r="E33" s="128"/>
      <c r="F33" s="24"/>
      <c r="G33" s="24"/>
      <c r="H33" s="24"/>
    </row>
    <row r="34" spans="5:8">
      <c r="E34" s="128"/>
      <c r="F34" s="22"/>
      <c r="G34" s="22"/>
      <c r="H34" s="22"/>
    </row>
    <row r="35" spans="5:8">
      <c r="E35" s="128"/>
      <c r="F35" s="22"/>
      <c r="G35" s="22"/>
      <c r="H35" s="22"/>
    </row>
    <row r="36" spans="5:8">
      <c r="E36" s="128"/>
      <c r="F36" s="22"/>
      <c r="G36" s="22"/>
      <c r="H36" s="22"/>
    </row>
    <row r="37" spans="5:8">
      <c r="E37" s="128"/>
      <c r="F37" s="22"/>
      <c r="G37" s="22"/>
      <c r="H37" s="22"/>
    </row>
    <row r="38" spans="5:8">
      <c r="E38" s="128"/>
    </row>
    <row r="43" spans="5:8">
      <c r="F43" s="22"/>
    </row>
    <row r="44" spans="5:8">
      <c r="F44" s="22"/>
    </row>
    <row r="45" spans="5:8">
      <c r="F45" s="22"/>
    </row>
  </sheetData>
  <mergeCells count="19">
    <mergeCell ref="A26:H26"/>
    <mergeCell ref="A18:H18"/>
    <mergeCell ref="A20:E20"/>
    <mergeCell ref="A21:E21"/>
    <mergeCell ref="A22:E22"/>
    <mergeCell ref="A23:H23"/>
    <mergeCell ref="A24:E24"/>
    <mergeCell ref="A17:E17"/>
    <mergeCell ref="A2:H2"/>
    <mergeCell ref="A3:H3"/>
    <mergeCell ref="A4:H4"/>
    <mergeCell ref="A7:E7"/>
    <mergeCell ref="A8:E8"/>
    <mergeCell ref="A9:E9"/>
    <mergeCell ref="A11:E11"/>
    <mergeCell ref="A12:E12"/>
    <mergeCell ref="A13:E13"/>
    <mergeCell ref="A14:H14"/>
    <mergeCell ref="A16:E16"/>
  </mergeCells>
  <printOptions horizontalCentered="1"/>
  <pageMargins left="0.19685039370078741" right="0.19685039370078741" top="0.62992125984251968" bottom="0.43307086614173229" header="0.31496062992125984" footer="0.31496062992125984"/>
  <pageSetup paperSize="9" scale="81" orientation="landscape" copies="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09"/>
  <sheetViews>
    <sheetView showGridLines="0" view="pageBreakPreview" topLeftCell="B55" zoomScale="87" zoomScaleNormal="100" zoomScaleSheetLayoutView="87" workbookViewId="0">
      <selection activeCell="F3" sqref="F3:F109"/>
    </sheetView>
  </sheetViews>
  <sheetFormatPr defaultColWidth="9.140625" defaultRowHeight="12"/>
  <cols>
    <col min="1" max="1" width="9.28515625" style="37" hidden="1" customWidth="1"/>
    <col min="2" max="2" width="11.28515625" style="44" customWidth="1"/>
    <col min="3" max="3" width="67" style="88" customWidth="1"/>
    <col min="4" max="6" width="15.7109375" style="54" customWidth="1"/>
    <col min="7" max="16384" width="9.140625" style="48"/>
  </cols>
  <sheetData>
    <row r="1" spans="1:6" ht="12.75" thickBot="1">
      <c r="C1" s="208"/>
      <c r="D1" s="209"/>
      <c r="E1" s="209"/>
      <c r="F1" s="209"/>
    </row>
    <row r="2" spans="1:6" ht="39" thickBot="1">
      <c r="A2" s="37" t="s">
        <v>40</v>
      </c>
      <c r="B2" s="47" t="s">
        <v>41</v>
      </c>
      <c r="C2" s="86" t="s">
        <v>19</v>
      </c>
      <c r="D2" s="49" t="s">
        <v>363</v>
      </c>
      <c r="E2" s="49" t="s">
        <v>362</v>
      </c>
      <c r="F2" s="49" t="s">
        <v>380</v>
      </c>
    </row>
    <row r="3" spans="1:6" s="40" customFormat="1" ht="12.75">
      <c r="A3" s="38">
        <f>LEN(B3)</f>
        <v>1</v>
      </c>
      <c r="B3" s="45">
        <v>6</v>
      </c>
      <c r="C3" s="87" t="s">
        <v>227</v>
      </c>
      <c r="D3" s="39">
        <f>D4+D41+D58+D65+D74+D85</f>
        <v>9628418.8800000008</v>
      </c>
      <c r="E3" s="39">
        <f>E4+E41+E58+E65+E74+E85</f>
        <v>9628418.8800000008</v>
      </c>
      <c r="F3" s="39">
        <f>F4+F41+F58+F65+F74+F85</f>
        <v>9628418.8800000008</v>
      </c>
    </row>
    <row r="4" spans="1:6" s="42" customFormat="1" ht="12.75">
      <c r="A4" s="41">
        <f t="shared" ref="A4:A79" si="0">LEN(B4)</f>
        <v>2</v>
      </c>
      <c r="B4" s="45">
        <v>63</v>
      </c>
      <c r="C4" s="87" t="s">
        <v>228</v>
      </c>
      <c r="D4" s="39">
        <f>D5+D8+D11+D14+D21+D32</f>
        <v>7592794.9699999997</v>
      </c>
      <c r="E4" s="39">
        <f>E5+E8+E11+E14+E21+E32</f>
        <v>7592794.9699999997</v>
      </c>
      <c r="F4" s="39">
        <f>F5+F8+F11+F14+F21+F32</f>
        <v>7592794.9699999997</v>
      </c>
    </row>
    <row r="5" spans="1:6" s="42" customFormat="1" ht="12.75">
      <c r="A5" s="41">
        <f t="shared" si="0"/>
        <v>3</v>
      </c>
      <c r="B5" s="45">
        <v>631</v>
      </c>
      <c r="C5" s="89" t="s">
        <v>229</v>
      </c>
      <c r="D5" s="78">
        <f t="shared" ref="D5:F6" si="1">D6</f>
        <v>0</v>
      </c>
      <c r="E5" s="78">
        <f t="shared" si="1"/>
        <v>0</v>
      </c>
      <c r="F5" s="78">
        <f t="shared" si="1"/>
        <v>0</v>
      </c>
    </row>
    <row r="6" spans="1:6" s="51" customFormat="1" ht="12.75">
      <c r="A6" s="37">
        <f t="shared" si="0"/>
        <v>4</v>
      </c>
      <c r="B6" s="46">
        <v>6311</v>
      </c>
      <c r="C6" s="90" t="s">
        <v>230</v>
      </c>
      <c r="D6" s="50">
        <f t="shared" si="1"/>
        <v>0</v>
      </c>
      <c r="E6" s="50">
        <f t="shared" si="1"/>
        <v>0</v>
      </c>
      <c r="F6" s="50">
        <f t="shared" si="1"/>
        <v>0</v>
      </c>
    </row>
    <row r="7" spans="1:6" s="82" customFormat="1" ht="12.75">
      <c r="A7" s="79">
        <f t="shared" si="0"/>
        <v>5</v>
      </c>
      <c r="B7" s="80">
        <v>63111</v>
      </c>
      <c r="C7" s="91" t="s">
        <v>231</v>
      </c>
      <c r="D7" s="81"/>
      <c r="E7" s="81"/>
      <c r="F7" s="81"/>
    </row>
    <row r="8" spans="1:6" s="42" customFormat="1" ht="12.75">
      <c r="A8" s="41">
        <f t="shared" si="0"/>
        <v>3</v>
      </c>
      <c r="B8" s="45">
        <v>632</v>
      </c>
      <c r="C8" s="89" t="s">
        <v>232</v>
      </c>
      <c r="D8" s="78">
        <f>D9</f>
        <v>0</v>
      </c>
      <c r="E8" s="78">
        <f>E9</f>
        <v>0</v>
      </c>
      <c r="F8" s="78">
        <f>F9</f>
        <v>0</v>
      </c>
    </row>
    <row r="9" spans="1:6" s="51" customFormat="1" ht="12.75">
      <c r="A9" s="37">
        <f t="shared" si="0"/>
        <v>4</v>
      </c>
      <c r="B9" s="46">
        <v>6321</v>
      </c>
      <c r="C9" s="90" t="s">
        <v>233</v>
      </c>
      <c r="D9" s="50">
        <f>SUM(D10)</f>
        <v>0</v>
      </c>
      <c r="E9" s="50">
        <f>SUM(E10)</f>
        <v>0</v>
      </c>
      <c r="F9" s="50">
        <f>SUM(F10)</f>
        <v>0</v>
      </c>
    </row>
    <row r="10" spans="1:6" s="82" customFormat="1" ht="12.75">
      <c r="A10" s="79">
        <f t="shared" si="0"/>
        <v>5</v>
      </c>
      <c r="B10" s="80">
        <v>63211</v>
      </c>
      <c r="C10" s="91" t="s">
        <v>233</v>
      </c>
      <c r="D10" s="81"/>
      <c r="E10" s="81"/>
      <c r="F10" s="81"/>
    </row>
    <row r="11" spans="1:6" s="82" customFormat="1" ht="12.75">
      <c r="A11" s="79"/>
      <c r="B11" s="89">
        <v>634</v>
      </c>
      <c r="C11" s="89" t="s">
        <v>353</v>
      </c>
      <c r="D11" s="81">
        <f>D12</f>
        <v>0</v>
      </c>
      <c r="E11" s="81">
        <f>E12</f>
        <v>0</v>
      </c>
      <c r="F11" s="81">
        <f>F12</f>
        <v>0</v>
      </c>
    </row>
    <row r="12" spans="1:6" s="82" customFormat="1" ht="12.75">
      <c r="A12" s="79"/>
      <c r="B12" s="80">
        <v>6341</v>
      </c>
      <c r="C12" s="91" t="s">
        <v>354</v>
      </c>
      <c r="D12" s="81">
        <v>0</v>
      </c>
      <c r="E12" s="81">
        <v>0</v>
      </c>
      <c r="F12" s="81">
        <v>0</v>
      </c>
    </row>
    <row r="13" spans="1:6" s="82" customFormat="1" ht="12.75">
      <c r="A13" s="79"/>
      <c r="B13" s="80">
        <v>63414</v>
      </c>
      <c r="C13" s="91" t="s">
        <v>355</v>
      </c>
      <c r="D13" s="81">
        <v>0</v>
      </c>
      <c r="E13" s="81">
        <v>0</v>
      </c>
      <c r="F13" s="81">
        <v>0</v>
      </c>
    </row>
    <row r="14" spans="1:6" s="42" customFormat="1" ht="12.75">
      <c r="A14" s="41">
        <f t="shared" si="0"/>
        <v>3</v>
      </c>
      <c r="B14" s="45">
        <v>636</v>
      </c>
      <c r="C14" s="89" t="s">
        <v>234</v>
      </c>
      <c r="D14" s="78">
        <f>D15+D18</f>
        <v>7592794.9699999997</v>
      </c>
      <c r="E14" s="78">
        <f>E15+E18</f>
        <v>7592794.9699999997</v>
      </c>
      <c r="F14" s="78">
        <f>F15+F18</f>
        <v>7592794.9699999997</v>
      </c>
    </row>
    <row r="15" spans="1:6" s="51" customFormat="1" ht="12.75">
      <c r="A15" s="37">
        <f t="shared" si="0"/>
        <v>4</v>
      </c>
      <c r="B15" s="46">
        <v>6361</v>
      </c>
      <c r="C15" s="90" t="s">
        <v>235</v>
      </c>
      <c r="D15" s="50">
        <f>D16+D17</f>
        <v>7459294.9699999997</v>
      </c>
      <c r="E15" s="50">
        <f>E16+E17</f>
        <v>7459294.9699999997</v>
      </c>
      <c r="F15" s="50">
        <f>F16+F17</f>
        <v>7459294.9699999997</v>
      </c>
    </row>
    <row r="16" spans="1:6" s="82" customFormat="1" ht="24">
      <c r="A16" s="79">
        <f t="shared" si="0"/>
        <v>5</v>
      </c>
      <c r="B16" s="80">
        <v>63612</v>
      </c>
      <c r="C16" s="91" t="s">
        <v>292</v>
      </c>
      <c r="D16" s="81">
        <v>6982687.6799999997</v>
      </c>
      <c r="E16" s="81">
        <v>6982687.6799999997</v>
      </c>
      <c r="F16" s="81">
        <v>6982687.6799999997</v>
      </c>
    </row>
    <row r="17" spans="1:6" s="82" customFormat="1" ht="24">
      <c r="A17" s="79"/>
      <c r="B17" s="80">
        <v>63613</v>
      </c>
      <c r="C17" s="91" t="s">
        <v>293</v>
      </c>
      <c r="D17" s="81">
        <v>476607.29</v>
      </c>
      <c r="E17" s="81">
        <v>476607.29</v>
      </c>
      <c r="F17" s="81">
        <v>476607.29</v>
      </c>
    </row>
    <row r="18" spans="1:6" s="51" customFormat="1" ht="25.5">
      <c r="A18" s="37">
        <f t="shared" si="0"/>
        <v>4</v>
      </c>
      <c r="B18" s="46">
        <v>6362</v>
      </c>
      <c r="C18" s="90" t="s">
        <v>236</v>
      </c>
      <c r="D18" s="50">
        <f>D19+D20</f>
        <v>133500</v>
      </c>
      <c r="E18" s="50">
        <f>E19+E20</f>
        <v>133500</v>
      </c>
      <c r="F18" s="50">
        <f>F19+F20</f>
        <v>133500</v>
      </c>
    </row>
    <row r="19" spans="1:6" s="82" customFormat="1" ht="24">
      <c r="A19" s="79">
        <f t="shared" si="0"/>
        <v>5</v>
      </c>
      <c r="B19" s="80">
        <v>63622</v>
      </c>
      <c r="C19" s="91" t="s">
        <v>294</v>
      </c>
      <c r="D19" s="81">
        <v>133500</v>
      </c>
      <c r="E19" s="81">
        <v>133500</v>
      </c>
      <c r="F19" s="81">
        <v>133500</v>
      </c>
    </row>
    <row r="20" spans="1:6" s="82" customFormat="1" ht="24">
      <c r="A20" s="79">
        <f t="shared" si="0"/>
        <v>5</v>
      </c>
      <c r="B20" s="80">
        <v>63623</v>
      </c>
      <c r="C20" s="91" t="s">
        <v>295</v>
      </c>
      <c r="D20" s="81"/>
      <c r="E20" s="81"/>
      <c r="F20" s="81"/>
    </row>
    <row r="21" spans="1:6" s="82" customFormat="1" ht="12.75">
      <c r="A21" s="79">
        <f t="shared" si="0"/>
        <v>3</v>
      </c>
      <c r="B21" s="45">
        <v>638</v>
      </c>
      <c r="C21" s="89" t="s">
        <v>313</v>
      </c>
      <c r="D21" s="78">
        <f>D22+D27</f>
        <v>0</v>
      </c>
      <c r="E21" s="78">
        <f>E22+E27</f>
        <v>0</v>
      </c>
      <c r="F21" s="78">
        <f>F22+F27</f>
        <v>0</v>
      </c>
    </row>
    <row r="22" spans="1:6" s="82" customFormat="1" ht="12.75">
      <c r="A22" s="37">
        <f t="shared" si="0"/>
        <v>4</v>
      </c>
      <c r="B22" s="46">
        <v>6381</v>
      </c>
      <c r="C22" s="90" t="s">
        <v>314</v>
      </c>
      <c r="D22" s="50">
        <v>0</v>
      </c>
      <c r="E22" s="50">
        <v>0</v>
      </c>
      <c r="F22" s="50">
        <v>0</v>
      </c>
    </row>
    <row r="23" spans="1:6" s="82" customFormat="1" ht="12.75">
      <c r="A23" s="79">
        <f t="shared" si="0"/>
        <v>5</v>
      </c>
      <c r="B23" s="80">
        <v>63811</v>
      </c>
      <c r="C23" s="91" t="s">
        <v>296</v>
      </c>
      <c r="D23" s="81"/>
      <c r="E23" s="81"/>
      <c r="F23" s="81"/>
    </row>
    <row r="24" spans="1:6" s="82" customFormat="1" ht="12.75">
      <c r="A24" s="79">
        <f t="shared" si="0"/>
        <v>5</v>
      </c>
      <c r="B24" s="80">
        <v>63812</v>
      </c>
      <c r="C24" s="91" t="s">
        <v>297</v>
      </c>
      <c r="D24" s="81">
        <v>0</v>
      </c>
      <c r="E24" s="81">
        <v>0</v>
      </c>
      <c r="F24" s="81">
        <v>0</v>
      </c>
    </row>
    <row r="25" spans="1:6" s="82" customFormat="1" ht="24">
      <c r="A25" s="79">
        <f t="shared" si="0"/>
        <v>5</v>
      </c>
      <c r="B25" s="80" t="s">
        <v>298</v>
      </c>
      <c r="C25" s="91" t="s">
        <v>299</v>
      </c>
      <c r="D25" s="81"/>
      <c r="E25" s="81"/>
      <c r="F25" s="81"/>
    </row>
    <row r="26" spans="1:6" s="82" customFormat="1" ht="24">
      <c r="A26" s="79">
        <f t="shared" si="0"/>
        <v>5</v>
      </c>
      <c r="B26" s="80" t="s">
        <v>300</v>
      </c>
      <c r="C26" s="91" t="s">
        <v>301</v>
      </c>
      <c r="D26" s="81"/>
      <c r="E26" s="81"/>
      <c r="F26" s="81"/>
    </row>
    <row r="27" spans="1:6" s="82" customFormat="1" ht="12.75">
      <c r="A27" s="79">
        <f t="shared" si="0"/>
        <v>4</v>
      </c>
      <c r="B27" s="46">
        <v>6382</v>
      </c>
      <c r="C27" s="90" t="s">
        <v>315</v>
      </c>
      <c r="D27" s="50">
        <f>D28+D29+D30+D31</f>
        <v>0</v>
      </c>
      <c r="E27" s="50">
        <f>E28+E29+E30+E31</f>
        <v>0</v>
      </c>
      <c r="F27" s="50">
        <f>F28+F29+F30+F31</f>
        <v>0</v>
      </c>
    </row>
    <row r="28" spans="1:6" s="82" customFormat="1" ht="12.75">
      <c r="A28" s="79">
        <f t="shared" si="0"/>
        <v>5</v>
      </c>
      <c r="B28" s="80">
        <v>63821</v>
      </c>
      <c r="C28" s="91" t="s">
        <v>302</v>
      </c>
      <c r="D28" s="81"/>
      <c r="E28" s="81"/>
      <c r="F28" s="81"/>
    </row>
    <row r="29" spans="1:6" s="82" customFormat="1" ht="12.75">
      <c r="A29" s="79">
        <f t="shared" si="0"/>
        <v>5</v>
      </c>
      <c r="B29" s="80">
        <v>63822</v>
      </c>
      <c r="C29" s="91" t="s">
        <v>303</v>
      </c>
      <c r="D29" s="81"/>
      <c r="E29" s="81"/>
      <c r="F29" s="81"/>
    </row>
    <row r="30" spans="1:6" s="82" customFormat="1" ht="24">
      <c r="A30" s="79">
        <f t="shared" si="0"/>
        <v>5</v>
      </c>
      <c r="B30" s="80" t="s">
        <v>304</v>
      </c>
      <c r="C30" s="91" t="s">
        <v>305</v>
      </c>
      <c r="D30" s="81"/>
      <c r="E30" s="81"/>
      <c r="F30" s="81"/>
    </row>
    <row r="31" spans="1:6" s="82" customFormat="1" ht="24">
      <c r="A31" s="79">
        <f t="shared" si="0"/>
        <v>5</v>
      </c>
      <c r="B31" s="80" t="s">
        <v>306</v>
      </c>
      <c r="C31" s="91" t="s">
        <v>307</v>
      </c>
      <c r="D31" s="81"/>
      <c r="E31" s="81"/>
      <c r="F31" s="81"/>
    </row>
    <row r="32" spans="1:6" s="82" customFormat="1" ht="12.75">
      <c r="A32" s="79">
        <f t="shared" si="0"/>
        <v>3</v>
      </c>
      <c r="B32" s="45">
        <v>639</v>
      </c>
      <c r="C32" s="89" t="s">
        <v>308</v>
      </c>
      <c r="D32" s="78">
        <f>D33+D35+D37+D39</f>
        <v>0</v>
      </c>
      <c r="E32" s="78">
        <f>E33+E35+E37+E39</f>
        <v>0</v>
      </c>
      <c r="F32" s="78">
        <f>F33+F35+F37+F39</f>
        <v>0</v>
      </c>
    </row>
    <row r="33" spans="1:6" s="82" customFormat="1" ht="12.75">
      <c r="A33" s="79">
        <f t="shared" si="0"/>
        <v>4</v>
      </c>
      <c r="B33" s="80">
        <v>6391</v>
      </c>
      <c r="C33" s="91" t="s">
        <v>309</v>
      </c>
      <c r="D33" s="50">
        <f>D34</f>
        <v>0</v>
      </c>
      <c r="E33" s="50">
        <f>E34</f>
        <v>0</v>
      </c>
      <c r="F33" s="50">
        <f>F34</f>
        <v>0</v>
      </c>
    </row>
    <row r="34" spans="1:6" s="82" customFormat="1" ht="12.75">
      <c r="A34" s="79">
        <f t="shared" si="0"/>
        <v>5</v>
      </c>
      <c r="B34" s="80">
        <v>63911</v>
      </c>
      <c r="C34" s="91" t="s">
        <v>309</v>
      </c>
      <c r="D34" s="81"/>
      <c r="E34" s="81"/>
      <c r="F34" s="81"/>
    </row>
    <row r="35" spans="1:6" s="82" customFormat="1" ht="12.75">
      <c r="A35" s="79">
        <f t="shared" si="0"/>
        <v>4</v>
      </c>
      <c r="B35" s="80">
        <v>3692</v>
      </c>
      <c r="C35" s="91" t="s">
        <v>310</v>
      </c>
      <c r="D35" s="50">
        <f>D36</f>
        <v>0</v>
      </c>
      <c r="E35" s="50">
        <f>E36</f>
        <v>0</v>
      </c>
      <c r="F35" s="50">
        <f>F36</f>
        <v>0</v>
      </c>
    </row>
    <row r="36" spans="1:6" s="82" customFormat="1" ht="12.75">
      <c r="A36" s="79">
        <f t="shared" si="0"/>
        <v>5</v>
      </c>
      <c r="B36" s="80">
        <v>63921</v>
      </c>
      <c r="C36" s="91" t="s">
        <v>310</v>
      </c>
      <c r="D36" s="81"/>
      <c r="E36" s="81"/>
      <c r="F36" s="81"/>
    </row>
    <row r="37" spans="1:6" s="82" customFormat="1" ht="24">
      <c r="A37" s="79">
        <f t="shared" si="0"/>
        <v>4</v>
      </c>
      <c r="B37" s="80">
        <v>6393</v>
      </c>
      <c r="C37" s="91" t="s">
        <v>311</v>
      </c>
      <c r="D37" s="50">
        <f>D38</f>
        <v>0</v>
      </c>
      <c r="E37" s="50">
        <f>E38</f>
        <v>0</v>
      </c>
      <c r="F37" s="50">
        <f>F38</f>
        <v>0</v>
      </c>
    </row>
    <row r="38" spans="1:6" s="82" customFormat="1" ht="24">
      <c r="A38" s="79">
        <f t="shared" si="0"/>
        <v>5</v>
      </c>
      <c r="B38" s="80">
        <v>63931</v>
      </c>
      <c r="C38" s="91" t="s">
        <v>311</v>
      </c>
      <c r="D38" s="81"/>
      <c r="E38" s="81"/>
      <c r="F38" s="81"/>
    </row>
    <row r="39" spans="1:6" s="82" customFormat="1" ht="25.5">
      <c r="A39" s="37">
        <f t="shared" si="0"/>
        <v>4</v>
      </c>
      <c r="B39" s="46">
        <v>6394</v>
      </c>
      <c r="C39" s="90" t="s">
        <v>312</v>
      </c>
      <c r="D39" s="50">
        <f>D40</f>
        <v>0</v>
      </c>
      <c r="E39" s="50">
        <f>E40</f>
        <v>0</v>
      </c>
      <c r="F39" s="50">
        <f>F40</f>
        <v>0</v>
      </c>
    </row>
    <row r="40" spans="1:6" s="82" customFormat="1" ht="24">
      <c r="A40" s="79">
        <f t="shared" si="0"/>
        <v>5</v>
      </c>
      <c r="B40" s="80">
        <v>63941</v>
      </c>
      <c r="C40" s="91" t="s">
        <v>312</v>
      </c>
      <c r="D40" s="81"/>
      <c r="E40" s="81"/>
      <c r="F40" s="81"/>
    </row>
    <row r="41" spans="1:6" s="42" customFormat="1" ht="12.75">
      <c r="A41" s="41">
        <f t="shared" si="0"/>
        <v>2</v>
      </c>
      <c r="B41" s="45">
        <v>64</v>
      </c>
      <c r="C41" s="87" t="s">
        <v>237</v>
      </c>
      <c r="D41" s="39">
        <f>D42+D50</f>
        <v>300</v>
      </c>
      <c r="E41" s="39">
        <f>E42+E50</f>
        <v>300</v>
      </c>
      <c r="F41" s="39">
        <f>F42+F50</f>
        <v>300</v>
      </c>
    </row>
    <row r="42" spans="1:6" s="42" customFormat="1" ht="12.75">
      <c r="A42" s="41">
        <f t="shared" si="0"/>
        <v>3</v>
      </c>
      <c r="B42" s="45">
        <v>641</v>
      </c>
      <c r="C42" s="89" t="s">
        <v>238</v>
      </c>
      <c r="D42" s="78">
        <f>D43+D46+D48</f>
        <v>300</v>
      </c>
      <c r="E42" s="78">
        <f>E43+E46+E48</f>
        <v>300</v>
      </c>
      <c r="F42" s="78">
        <f>F43+F46+F48</f>
        <v>300</v>
      </c>
    </row>
    <row r="43" spans="1:6" s="51" customFormat="1" ht="12.75">
      <c r="A43" s="37">
        <f t="shared" si="0"/>
        <v>4</v>
      </c>
      <c r="B43" s="46">
        <v>6413</v>
      </c>
      <c r="C43" s="90" t="s">
        <v>239</v>
      </c>
      <c r="D43" s="50">
        <v>300</v>
      </c>
      <c r="E43" s="50">
        <v>300</v>
      </c>
      <c r="F43" s="50">
        <v>300</v>
      </c>
    </row>
    <row r="44" spans="1:6" s="82" customFormat="1" ht="12.75">
      <c r="A44" s="79">
        <f t="shared" si="0"/>
        <v>5</v>
      </c>
      <c r="B44" s="80">
        <v>64131</v>
      </c>
      <c r="C44" s="91" t="s">
        <v>240</v>
      </c>
      <c r="D44" s="81"/>
      <c r="E44" s="81"/>
      <c r="F44" s="81"/>
    </row>
    <row r="45" spans="1:6" s="82" customFormat="1" ht="12.75">
      <c r="A45" s="79">
        <f t="shared" si="0"/>
        <v>5</v>
      </c>
      <c r="B45" s="80">
        <v>64132</v>
      </c>
      <c r="C45" s="91" t="s">
        <v>241</v>
      </c>
      <c r="D45" s="81">
        <v>300</v>
      </c>
      <c r="E45" s="81">
        <v>300</v>
      </c>
      <c r="F45" s="81">
        <v>300</v>
      </c>
    </row>
    <row r="46" spans="1:6" s="51" customFormat="1" ht="12.75">
      <c r="A46" s="37">
        <f t="shared" si="0"/>
        <v>4</v>
      </c>
      <c r="B46" s="46">
        <v>6415</v>
      </c>
      <c r="C46" s="90" t="s">
        <v>242</v>
      </c>
      <c r="D46" s="50">
        <f>D47</f>
        <v>0</v>
      </c>
      <c r="E46" s="50">
        <f>E47</f>
        <v>0</v>
      </c>
      <c r="F46" s="50">
        <f>F47</f>
        <v>0</v>
      </c>
    </row>
    <row r="47" spans="1:6" s="82" customFormat="1" ht="12.75">
      <c r="A47" s="79">
        <f t="shared" si="0"/>
        <v>5</v>
      </c>
      <c r="B47" s="80">
        <v>64151</v>
      </c>
      <c r="C47" s="91" t="s">
        <v>243</v>
      </c>
      <c r="D47" s="81"/>
      <c r="E47" s="81"/>
      <c r="F47" s="81"/>
    </row>
    <row r="48" spans="1:6" s="51" customFormat="1" ht="12.75">
      <c r="A48" s="37">
        <f t="shared" si="0"/>
        <v>4</v>
      </c>
      <c r="B48" s="46">
        <v>6419</v>
      </c>
      <c r="C48" s="90" t="s">
        <v>244</v>
      </c>
      <c r="D48" s="50">
        <f>D49</f>
        <v>0</v>
      </c>
      <c r="E48" s="50">
        <f>E49</f>
        <v>0</v>
      </c>
      <c r="F48" s="50">
        <f>F49</f>
        <v>0</v>
      </c>
    </row>
    <row r="49" spans="1:6" s="82" customFormat="1" ht="12.75">
      <c r="A49" s="79">
        <f t="shared" si="0"/>
        <v>5</v>
      </c>
      <c r="B49" s="80">
        <v>64199</v>
      </c>
      <c r="C49" s="91" t="s">
        <v>244</v>
      </c>
      <c r="D49" s="81"/>
      <c r="E49" s="81"/>
      <c r="F49" s="81"/>
    </row>
    <row r="50" spans="1:6" s="42" customFormat="1" ht="12.75">
      <c r="A50" s="41">
        <f t="shared" si="0"/>
        <v>3</v>
      </c>
      <c r="B50" s="45">
        <v>642</v>
      </c>
      <c r="C50" s="89" t="s">
        <v>245</v>
      </c>
      <c r="D50" s="78">
        <f>D51+D53+D56</f>
        <v>0</v>
      </c>
      <c r="E50" s="78">
        <f>E51+E53+E56</f>
        <v>0</v>
      </c>
      <c r="F50" s="78">
        <f>F51+F53+F56</f>
        <v>0</v>
      </c>
    </row>
    <row r="51" spans="1:6" s="53" customFormat="1" ht="12.75">
      <c r="A51" s="37">
        <f t="shared" si="0"/>
        <v>4</v>
      </c>
      <c r="B51" s="46">
        <v>6421</v>
      </c>
      <c r="C51" s="90" t="s">
        <v>246</v>
      </c>
      <c r="D51" s="52">
        <f>SUM(D52:D52)</f>
        <v>0</v>
      </c>
      <c r="E51" s="52">
        <f>SUM(E52:E52)</f>
        <v>0</v>
      </c>
      <c r="F51" s="52">
        <f>SUM(F52:F52)</f>
        <v>0</v>
      </c>
    </row>
    <row r="52" spans="1:6" s="84" customFormat="1" ht="12.75">
      <c r="A52" s="79">
        <f t="shared" si="0"/>
        <v>5</v>
      </c>
      <c r="B52" s="80">
        <v>64219</v>
      </c>
      <c r="C52" s="91" t="s">
        <v>247</v>
      </c>
      <c r="D52" s="83"/>
      <c r="E52" s="83"/>
      <c r="F52" s="83"/>
    </row>
    <row r="53" spans="1:6" s="51" customFormat="1" ht="12.75">
      <c r="A53" s="37">
        <f t="shared" si="0"/>
        <v>4</v>
      </c>
      <c r="B53" s="46">
        <v>6422</v>
      </c>
      <c r="C53" s="90" t="s">
        <v>248</v>
      </c>
      <c r="D53" s="50">
        <f>SUM(D54:D55)</f>
        <v>0</v>
      </c>
      <c r="E53" s="50">
        <f>SUM(E54:E55)</f>
        <v>0</v>
      </c>
      <c r="F53" s="50">
        <f>SUM(F54:F55)</f>
        <v>0</v>
      </c>
    </row>
    <row r="54" spans="1:6" s="82" customFormat="1" ht="12.75">
      <c r="A54" s="79">
        <f t="shared" si="0"/>
        <v>5</v>
      </c>
      <c r="B54" s="80">
        <v>64225</v>
      </c>
      <c r="C54" s="91" t="s">
        <v>249</v>
      </c>
      <c r="D54" s="81"/>
      <c r="E54" s="81"/>
      <c r="F54" s="81"/>
    </row>
    <row r="55" spans="1:6" s="82" customFormat="1" ht="12.75">
      <c r="A55" s="79">
        <f t="shared" si="0"/>
        <v>5</v>
      </c>
      <c r="B55" s="80">
        <v>64229</v>
      </c>
      <c r="C55" s="91" t="s">
        <v>250</v>
      </c>
      <c r="D55" s="85"/>
      <c r="E55" s="85"/>
      <c r="F55" s="85"/>
    </row>
    <row r="56" spans="1:6" s="51" customFormat="1" ht="12.75">
      <c r="A56" s="37">
        <f t="shared" si="0"/>
        <v>4</v>
      </c>
      <c r="B56" s="46">
        <v>6429</v>
      </c>
      <c r="C56" s="90" t="s">
        <v>251</v>
      </c>
      <c r="D56" s="50">
        <f>D57</f>
        <v>0</v>
      </c>
      <c r="E56" s="50">
        <f>E57</f>
        <v>0</v>
      </c>
      <c r="F56" s="50">
        <f>F57</f>
        <v>0</v>
      </c>
    </row>
    <row r="57" spans="1:6" s="82" customFormat="1" ht="12.75">
      <c r="A57" s="79">
        <f t="shared" si="0"/>
        <v>5</v>
      </c>
      <c r="B57" s="80">
        <v>64299</v>
      </c>
      <c r="C57" s="91" t="s">
        <v>251</v>
      </c>
      <c r="D57" s="81"/>
      <c r="E57" s="81"/>
      <c r="F57" s="81"/>
    </row>
    <row r="58" spans="1:6" s="42" customFormat="1" ht="25.5">
      <c r="A58" s="41">
        <f t="shared" si="0"/>
        <v>2</v>
      </c>
      <c r="B58" s="45">
        <v>65</v>
      </c>
      <c r="C58" s="87" t="s">
        <v>252</v>
      </c>
      <c r="D58" s="39">
        <f t="shared" ref="D58:F59" si="2">D59</f>
        <v>963527.52</v>
      </c>
      <c r="E58" s="39">
        <f t="shared" si="2"/>
        <v>963527.52</v>
      </c>
      <c r="F58" s="39">
        <f t="shared" si="2"/>
        <v>963527.52</v>
      </c>
    </row>
    <row r="59" spans="1:6" s="42" customFormat="1" ht="12.75">
      <c r="A59" s="41">
        <f t="shared" si="0"/>
        <v>3</v>
      </c>
      <c r="B59" s="45">
        <v>652</v>
      </c>
      <c r="C59" s="89" t="s">
        <v>253</v>
      </c>
      <c r="D59" s="78">
        <f t="shared" si="2"/>
        <v>963527.52</v>
      </c>
      <c r="E59" s="78">
        <f t="shared" si="2"/>
        <v>963527.52</v>
      </c>
      <c r="F59" s="78">
        <f t="shared" si="2"/>
        <v>963527.52</v>
      </c>
    </row>
    <row r="60" spans="1:6" s="51" customFormat="1" ht="12.75">
      <c r="A60" s="37">
        <f t="shared" si="0"/>
        <v>4</v>
      </c>
      <c r="B60" s="46">
        <v>6526</v>
      </c>
      <c r="C60" s="90" t="s">
        <v>254</v>
      </c>
      <c r="D60" s="50">
        <f>D61+D63+D64+D62</f>
        <v>963527.52</v>
      </c>
      <c r="E60" s="50">
        <f>E61+E63+E64+E62</f>
        <v>963527.52</v>
      </c>
      <c r="F60" s="50">
        <f>F61+F63+F64+F62</f>
        <v>963527.52</v>
      </c>
    </row>
    <row r="61" spans="1:6" s="82" customFormat="1" ht="12.75">
      <c r="A61" s="79">
        <f t="shared" si="0"/>
        <v>5</v>
      </c>
      <c r="B61" s="80">
        <v>65264</v>
      </c>
      <c r="C61" s="91" t="s">
        <v>352</v>
      </c>
      <c r="D61" s="81">
        <v>958527.52</v>
      </c>
      <c r="E61" s="81">
        <v>958527.52</v>
      </c>
      <c r="F61" s="81">
        <v>958527.52</v>
      </c>
    </row>
    <row r="62" spans="1:6" s="82" customFormat="1" ht="12.75">
      <c r="A62" s="79"/>
      <c r="B62" s="80">
        <v>65267</v>
      </c>
      <c r="C62" s="91" t="s">
        <v>361</v>
      </c>
      <c r="D62" s="81">
        <v>5000</v>
      </c>
      <c r="E62" s="81">
        <v>5000</v>
      </c>
      <c r="F62" s="81">
        <v>5000</v>
      </c>
    </row>
    <row r="63" spans="1:6" s="82" customFormat="1" ht="12.75">
      <c r="A63" s="79">
        <f t="shared" si="0"/>
        <v>5</v>
      </c>
      <c r="B63" s="80">
        <v>65268</v>
      </c>
      <c r="C63" s="91" t="s">
        <v>255</v>
      </c>
      <c r="D63" s="81"/>
      <c r="E63" s="81"/>
      <c r="F63" s="81"/>
    </row>
    <row r="64" spans="1:6" s="82" customFormat="1" ht="12.75">
      <c r="A64" s="79">
        <f t="shared" si="0"/>
        <v>5</v>
      </c>
      <c r="B64" s="80">
        <v>65269</v>
      </c>
      <c r="C64" s="91" t="s">
        <v>256</v>
      </c>
      <c r="D64" s="81"/>
      <c r="E64" s="81"/>
      <c r="F64" s="81"/>
    </row>
    <row r="65" spans="1:6" s="42" customFormat="1" ht="25.5">
      <c r="A65" s="41">
        <f t="shared" si="0"/>
        <v>2</v>
      </c>
      <c r="B65" s="45">
        <v>66</v>
      </c>
      <c r="C65" s="87" t="s">
        <v>257</v>
      </c>
      <c r="D65" s="39">
        <f>D66+D69</f>
        <v>73000</v>
      </c>
      <c r="E65" s="39">
        <f>E66+E69</f>
        <v>73000</v>
      </c>
      <c r="F65" s="39">
        <f>F66+F69</f>
        <v>73000</v>
      </c>
    </row>
    <row r="66" spans="1:6" s="42" customFormat="1" ht="12.75">
      <c r="A66" s="41">
        <f t="shared" si="0"/>
        <v>3</v>
      </c>
      <c r="B66" s="45">
        <v>661</v>
      </c>
      <c r="C66" s="89" t="s">
        <v>258</v>
      </c>
      <c r="D66" s="78">
        <f t="shared" ref="D66:F67" si="3">D67</f>
        <v>73000</v>
      </c>
      <c r="E66" s="78">
        <f t="shared" si="3"/>
        <v>73000</v>
      </c>
      <c r="F66" s="78">
        <f t="shared" si="3"/>
        <v>73000</v>
      </c>
    </row>
    <row r="67" spans="1:6" s="51" customFormat="1" ht="12.75">
      <c r="A67" s="37">
        <f t="shared" si="0"/>
        <v>4</v>
      </c>
      <c r="B67" s="46">
        <v>6615</v>
      </c>
      <c r="C67" s="90" t="s">
        <v>259</v>
      </c>
      <c r="D67" s="50">
        <f t="shared" si="3"/>
        <v>73000</v>
      </c>
      <c r="E67" s="50">
        <f t="shared" si="3"/>
        <v>73000</v>
      </c>
      <c r="F67" s="50">
        <f t="shared" si="3"/>
        <v>73000</v>
      </c>
    </row>
    <row r="68" spans="1:6" s="82" customFormat="1" ht="12.75">
      <c r="A68" s="79">
        <f t="shared" si="0"/>
        <v>5</v>
      </c>
      <c r="B68" s="80">
        <v>66151</v>
      </c>
      <c r="C68" s="91" t="s">
        <v>259</v>
      </c>
      <c r="D68" s="81">
        <v>73000</v>
      </c>
      <c r="E68" s="81">
        <v>73000</v>
      </c>
      <c r="F68" s="81">
        <v>73000</v>
      </c>
    </row>
    <row r="69" spans="1:6" s="42" customFormat="1" ht="12.75">
      <c r="A69" s="41">
        <f t="shared" si="0"/>
        <v>3</v>
      </c>
      <c r="B69" s="45">
        <v>663</v>
      </c>
      <c r="C69" s="89" t="s">
        <v>260</v>
      </c>
      <c r="D69" s="78">
        <f>D70+D72</f>
        <v>0</v>
      </c>
      <c r="E69" s="78">
        <f>E70+E72</f>
        <v>0</v>
      </c>
      <c r="F69" s="78">
        <f>F70+F72</f>
        <v>0</v>
      </c>
    </row>
    <row r="70" spans="1:6" s="51" customFormat="1" ht="12.75">
      <c r="A70" s="37">
        <f t="shared" si="0"/>
        <v>4</v>
      </c>
      <c r="B70" s="46">
        <v>6631</v>
      </c>
      <c r="C70" s="90" t="s">
        <v>261</v>
      </c>
      <c r="D70" s="50">
        <f>D71</f>
        <v>0</v>
      </c>
      <c r="E70" s="50">
        <f>E71</f>
        <v>0</v>
      </c>
      <c r="F70" s="50">
        <f>F71</f>
        <v>0</v>
      </c>
    </row>
    <row r="71" spans="1:6" s="82" customFormat="1" ht="12.75">
      <c r="A71" s="79">
        <f t="shared" si="0"/>
        <v>5</v>
      </c>
      <c r="B71" s="80">
        <v>66314</v>
      </c>
      <c r="C71" s="91" t="s">
        <v>262</v>
      </c>
      <c r="D71" s="81"/>
      <c r="E71" s="81"/>
      <c r="F71" s="81"/>
    </row>
    <row r="72" spans="1:6" s="51" customFormat="1" ht="12.75">
      <c r="A72" s="37">
        <f t="shared" si="0"/>
        <v>4</v>
      </c>
      <c r="B72" s="46">
        <v>6632</v>
      </c>
      <c r="C72" s="90" t="s">
        <v>263</v>
      </c>
      <c r="D72" s="50">
        <f>D73</f>
        <v>0</v>
      </c>
      <c r="E72" s="50">
        <f>E73</f>
        <v>0</v>
      </c>
      <c r="F72" s="50">
        <f>F73</f>
        <v>0</v>
      </c>
    </row>
    <row r="73" spans="1:6" s="82" customFormat="1" ht="12.75">
      <c r="A73" s="79">
        <f t="shared" si="0"/>
        <v>5</v>
      </c>
      <c r="B73" s="80">
        <v>66322</v>
      </c>
      <c r="C73" s="91" t="s">
        <v>264</v>
      </c>
      <c r="D73" s="81"/>
      <c r="E73" s="81"/>
      <c r="F73" s="81"/>
    </row>
    <row r="74" spans="1:6" s="42" customFormat="1" ht="25.5">
      <c r="A74" s="41">
        <f t="shared" si="0"/>
        <v>2</v>
      </c>
      <c r="B74" s="45">
        <v>67</v>
      </c>
      <c r="C74" s="87" t="s">
        <v>265</v>
      </c>
      <c r="D74" s="39">
        <f>D75+D82</f>
        <v>998796.39</v>
      </c>
      <c r="E74" s="39">
        <f>E75+E82</f>
        <v>998796.39</v>
      </c>
      <c r="F74" s="39">
        <f>F75+F82</f>
        <v>998796.39</v>
      </c>
    </row>
    <row r="75" spans="1:6" s="42" customFormat="1" ht="24">
      <c r="A75" s="41">
        <f t="shared" si="0"/>
        <v>3</v>
      </c>
      <c r="B75" s="45">
        <v>671</v>
      </c>
      <c r="C75" s="89" t="s">
        <v>266</v>
      </c>
      <c r="D75" s="39">
        <f>D76+D78+D80</f>
        <v>998796.39</v>
      </c>
      <c r="E75" s="39">
        <f>E76+E78+E80</f>
        <v>998796.39</v>
      </c>
      <c r="F75" s="39">
        <f>F76+F78+F80</f>
        <v>998796.39</v>
      </c>
    </row>
    <row r="76" spans="1:6" s="51" customFormat="1" ht="12.75">
      <c r="A76" s="37">
        <f t="shared" si="0"/>
        <v>4</v>
      </c>
      <c r="B76" s="46">
        <v>6711</v>
      </c>
      <c r="C76" s="90" t="s">
        <v>267</v>
      </c>
      <c r="D76" s="43">
        <f>SUM(D77)</f>
        <v>998796.39</v>
      </c>
      <c r="E76" s="43">
        <f>SUM(E77)</f>
        <v>998796.39</v>
      </c>
      <c r="F76" s="43">
        <f>SUM(F77)</f>
        <v>998796.39</v>
      </c>
    </row>
    <row r="77" spans="1:6" s="82" customFormat="1" ht="12.75">
      <c r="A77" s="79">
        <f t="shared" si="0"/>
        <v>5</v>
      </c>
      <c r="B77" s="80">
        <v>67111</v>
      </c>
      <c r="C77" s="91" t="s">
        <v>267</v>
      </c>
      <c r="D77" s="81">
        <v>998796.39</v>
      </c>
      <c r="E77" s="81">
        <v>998796.39</v>
      </c>
      <c r="F77" s="81">
        <v>998796.39</v>
      </c>
    </row>
    <row r="78" spans="1:6" s="51" customFormat="1" ht="25.5">
      <c r="A78" s="37">
        <f t="shared" si="0"/>
        <v>4</v>
      </c>
      <c r="B78" s="46">
        <v>6712</v>
      </c>
      <c r="C78" s="90" t="s">
        <v>268</v>
      </c>
      <c r="D78" s="43">
        <f>SUM(D79)</f>
        <v>0</v>
      </c>
      <c r="E78" s="43">
        <f>SUM(E79)</f>
        <v>0</v>
      </c>
      <c r="F78" s="43">
        <f>SUM(F79)</f>
        <v>0</v>
      </c>
    </row>
    <row r="79" spans="1:6" s="82" customFormat="1" ht="24">
      <c r="A79" s="79">
        <f t="shared" si="0"/>
        <v>5</v>
      </c>
      <c r="B79" s="80">
        <v>67121</v>
      </c>
      <c r="C79" s="91" t="s">
        <v>268</v>
      </c>
      <c r="D79" s="81"/>
      <c r="E79" s="81"/>
      <c r="F79" s="81"/>
    </row>
    <row r="80" spans="1:6" s="51" customFormat="1" ht="25.5">
      <c r="A80" s="37">
        <f t="shared" ref="A80:A109" si="4">LEN(B80)</f>
        <v>4</v>
      </c>
      <c r="B80" s="46">
        <v>6714</v>
      </c>
      <c r="C80" s="90" t="s">
        <v>269</v>
      </c>
      <c r="D80" s="43">
        <f>SUM(D81)</f>
        <v>0</v>
      </c>
      <c r="E80" s="43">
        <f>SUM(E81)</f>
        <v>0</v>
      </c>
      <c r="F80" s="43">
        <f>SUM(F81)</f>
        <v>0</v>
      </c>
    </row>
    <row r="81" spans="1:6" s="82" customFormat="1" ht="24">
      <c r="A81" s="79">
        <f t="shared" si="4"/>
        <v>5</v>
      </c>
      <c r="B81" s="80">
        <v>67141</v>
      </c>
      <c r="C81" s="91" t="s">
        <v>269</v>
      </c>
      <c r="D81" s="81"/>
      <c r="E81" s="81"/>
      <c r="F81" s="81"/>
    </row>
    <row r="82" spans="1:6" s="42" customFormat="1" ht="12.75">
      <c r="A82" s="41">
        <f t="shared" si="4"/>
        <v>3</v>
      </c>
      <c r="B82" s="45">
        <v>673</v>
      </c>
      <c r="C82" s="89" t="s">
        <v>270</v>
      </c>
      <c r="D82" s="39">
        <f t="shared" ref="D82:F83" si="5">SUM(D83)</f>
        <v>0</v>
      </c>
      <c r="E82" s="39">
        <f t="shared" si="5"/>
        <v>0</v>
      </c>
      <c r="F82" s="39">
        <f t="shared" si="5"/>
        <v>0</v>
      </c>
    </row>
    <row r="83" spans="1:6" s="51" customFormat="1" ht="12.75">
      <c r="A83" s="37">
        <f t="shared" si="4"/>
        <v>4</v>
      </c>
      <c r="B83" s="46">
        <v>6731</v>
      </c>
      <c r="C83" s="90" t="s">
        <v>270</v>
      </c>
      <c r="D83" s="43">
        <f t="shared" si="5"/>
        <v>0</v>
      </c>
      <c r="E83" s="43">
        <f t="shared" si="5"/>
        <v>0</v>
      </c>
      <c r="F83" s="43">
        <f t="shared" si="5"/>
        <v>0</v>
      </c>
    </row>
    <row r="84" spans="1:6" s="82" customFormat="1" ht="12.75">
      <c r="A84" s="79">
        <f t="shared" si="4"/>
        <v>5</v>
      </c>
      <c r="B84" s="80">
        <v>67311</v>
      </c>
      <c r="C84" s="91" t="s">
        <v>270</v>
      </c>
      <c r="D84" s="81"/>
      <c r="E84" s="81"/>
      <c r="F84" s="81"/>
    </row>
    <row r="85" spans="1:6" s="42" customFormat="1" ht="12.75">
      <c r="A85" s="41">
        <f t="shared" si="4"/>
        <v>2</v>
      </c>
      <c r="B85" s="45">
        <v>68</v>
      </c>
      <c r="C85" s="87" t="s">
        <v>271</v>
      </c>
      <c r="D85" s="39">
        <f t="shared" ref="D85:F86" si="6">D86</f>
        <v>0</v>
      </c>
      <c r="E85" s="39">
        <f t="shared" si="6"/>
        <v>0</v>
      </c>
      <c r="F85" s="39">
        <f t="shared" si="6"/>
        <v>0</v>
      </c>
    </row>
    <row r="86" spans="1:6" s="42" customFormat="1" ht="12.75">
      <c r="A86" s="41">
        <f t="shared" si="4"/>
        <v>3</v>
      </c>
      <c r="B86" s="45">
        <v>683</v>
      </c>
      <c r="C86" s="89" t="s">
        <v>272</v>
      </c>
      <c r="D86" s="39">
        <f t="shared" si="6"/>
        <v>0</v>
      </c>
      <c r="E86" s="39">
        <f t="shared" si="6"/>
        <v>0</v>
      </c>
      <c r="F86" s="39">
        <f t="shared" si="6"/>
        <v>0</v>
      </c>
    </row>
    <row r="87" spans="1:6" s="51" customFormat="1" ht="12.75">
      <c r="A87" s="37">
        <f t="shared" si="4"/>
        <v>4</v>
      </c>
      <c r="B87" s="46">
        <v>6831</v>
      </c>
      <c r="C87" s="90" t="s">
        <v>272</v>
      </c>
      <c r="D87" s="43">
        <f>SUM(D88)</f>
        <v>0</v>
      </c>
      <c r="E87" s="43">
        <f>SUM(E88)</f>
        <v>0</v>
      </c>
      <c r="F87" s="43">
        <f>SUM(F88)</f>
        <v>0</v>
      </c>
    </row>
    <row r="88" spans="1:6" s="82" customFormat="1" ht="12.75">
      <c r="A88" s="79">
        <f t="shared" si="4"/>
        <v>5</v>
      </c>
      <c r="B88" s="80">
        <v>68311</v>
      </c>
      <c r="C88" s="91" t="s">
        <v>272</v>
      </c>
      <c r="D88" s="81"/>
      <c r="E88" s="81"/>
      <c r="F88" s="81"/>
    </row>
    <row r="89" spans="1:6" s="40" customFormat="1" ht="12.75">
      <c r="A89" s="38">
        <f t="shared" si="4"/>
        <v>1</v>
      </c>
      <c r="B89" s="45">
        <v>7</v>
      </c>
      <c r="C89" s="87" t="s">
        <v>273</v>
      </c>
      <c r="D89" s="39">
        <f>D90+D94</f>
        <v>4290</v>
      </c>
      <c r="E89" s="39">
        <f>E90+E94</f>
        <v>4290</v>
      </c>
      <c r="F89" s="39">
        <f>F90+F94</f>
        <v>4290</v>
      </c>
    </row>
    <row r="90" spans="1:6" s="42" customFormat="1" ht="12.75">
      <c r="A90" s="41">
        <f t="shared" si="4"/>
        <v>2</v>
      </c>
      <c r="B90" s="45">
        <v>71</v>
      </c>
      <c r="C90" s="87" t="s">
        <v>274</v>
      </c>
      <c r="D90" s="39">
        <f t="shared" ref="D90:F92" si="7">D91</f>
        <v>0</v>
      </c>
      <c r="E90" s="39">
        <f t="shared" si="7"/>
        <v>0</v>
      </c>
      <c r="F90" s="39">
        <f t="shared" si="7"/>
        <v>0</v>
      </c>
    </row>
    <row r="91" spans="1:6" s="42" customFormat="1" ht="12.75">
      <c r="A91" s="41">
        <f t="shared" si="4"/>
        <v>3</v>
      </c>
      <c r="B91" s="45">
        <v>711</v>
      </c>
      <c r="C91" s="89" t="s">
        <v>275</v>
      </c>
      <c r="D91" s="78">
        <f t="shared" si="7"/>
        <v>0</v>
      </c>
      <c r="E91" s="78">
        <f t="shared" si="7"/>
        <v>0</v>
      </c>
      <c r="F91" s="78">
        <f t="shared" si="7"/>
        <v>0</v>
      </c>
    </row>
    <row r="92" spans="1:6" s="51" customFormat="1" ht="12.75">
      <c r="A92" s="37">
        <f t="shared" si="4"/>
        <v>4</v>
      </c>
      <c r="B92" s="46">
        <v>7111</v>
      </c>
      <c r="C92" s="90" t="s">
        <v>152</v>
      </c>
      <c r="D92" s="50">
        <f t="shared" si="7"/>
        <v>0</v>
      </c>
      <c r="E92" s="50">
        <f t="shared" si="7"/>
        <v>0</v>
      </c>
      <c r="F92" s="50">
        <f t="shared" si="7"/>
        <v>0</v>
      </c>
    </row>
    <row r="93" spans="1:6" s="82" customFormat="1" ht="12.75">
      <c r="A93" s="79">
        <f t="shared" si="4"/>
        <v>5</v>
      </c>
      <c r="B93" s="80">
        <v>71111</v>
      </c>
      <c r="C93" s="91" t="s">
        <v>276</v>
      </c>
      <c r="D93" s="85"/>
      <c r="E93" s="85"/>
      <c r="F93" s="85"/>
    </row>
    <row r="94" spans="1:6" s="42" customFormat="1" ht="12.75">
      <c r="A94" s="41">
        <f t="shared" si="4"/>
        <v>2</v>
      </c>
      <c r="B94" s="45">
        <v>72</v>
      </c>
      <c r="C94" s="87" t="s">
        <v>277</v>
      </c>
      <c r="D94" s="39">
        <f>D95+D100</f>
        <v>4290</v>
      </c>
      <c r="E94" s="39">
        <f>E95+E100</f>
        <v>4290</v>
      </c>
      <c r="F94" s="39">
        <f>F95+F100</f>
        <v>4290</v>
      </c>
    </row>
    <row r="95" spans="1:6" s="42" customFormat="1" ht="12.75">
      <c r="A95" s="41">
        <f t="shared" si="4"/>
        <v>3</v>
      </c>
      <c r="B95" s="45">
        <v>721</v>
      </c>
      <c r="C95" s="89" t="s">
        <v>278</v>
      </c>
      <c r="D95" s="78">
        <f>D96+D98</f>
        <v>4290</v>
      </c>
      <c r="E95" s="78">
        <f>E96+E98</f>
        <v>4290</v>
      </c>
      <c r="F95" s="78">
        <f>F96+F98</f>
        <v>4290</v>
      </c>
    </row>
    <row r="96" spans="1:6" s="51" customFormat="1" ht="12.75">
      <c r="A96" s="37">
        <f t="shared" si="4"/>
        <v>4</v>
      </c>
      <c r="B96" s="46">
        <v>7211</v>
      </c>
      <c r="C96" s="90" t="s">
        <v>279</v>
      </c>
      <c r="D96" s="50">
        <f>D97</f>
        <v>4290</v>
      </c>
      <c r="E96" s="50">
        <f>E97</f>
        <v>4290</v>
      </c>
      <c r="F96" s="50">
        <f>F97</f>
        <v>4290</v>
      </c>
    </row>
    <row r="97" spans="1:6" s="82" customFormat="1" ht="12.75">
      <c r="A97" s="79">
        <f t="shared" si="4"/>
        <v>5</v>
      </c>
      <c r="B97" s="80">
        <v>72119</v>
      </c>
      <c r="C97" s="91" t="s">
        <v>280</v>
      </c>
      <c r="D97" s="81">
        <v>4290</v>
      </c>
      <c r="E97" s="81">
        <v>4290</v>
      </c>
      <c r="F97" s="81">
        <v>4290</v>
      </c>
    </row>
    <row r="98" spans="1:6" s="51" customFormat="1" ht="12.75">
      <c r="A98" s="37">
        <f t="shared" si="4"/>
        <v>4</v>
      </c>
      <c r="B98" s="46">
        <v>7212</v>
      </c>
      <c r="C98" s="90" t="s">
        <v>164</v>
      </c>
      <c r="D98" s="50">
        <f>D99</f>
        <v>0</v>
      </c>
      <c r="E98" s="50">
        <f>E99</f>
        <v>0</v>
      </c>
      <c r="F98" s="50">
        <f>F99</f>
        <v>0</v>
      </c>
    </row>
    <row r="99" spans="1:6" s="82" customFormat="1" ht="12.75">
      <c r="A99" s="79">
        <f t="shared" si="4"/>
        <v>5</v>
      </c>
      <c r="B99" s="80">
        <v>72121</v>
      </c>
      <c r="C99" s="91" t="s">
        <v>281</v>
      </c>
      <c r="D99" s="81"/>
      <c r="E99" s="81"/>
      <c r="F99" s="81"/>
    </row>
    <row r="100" spans="1:6" s="42" customFormat="1" ht="12.75">
      <c r="A100" s="41">
        <f t="shared" si="4"/>
        <v>3</v>
      </c>
      <c r="B100" s="45">
        <v>723</v>
      </c>
      <c r="C100" s="89" t="s">
        <v>282</v>
      </c>
      <c r="D100" s="78">
        <f t="shared" ref="D100:F101" si="8">D101</f>
        <v>0</v>
      </c>
      <c r="E100" s="78">
        <f t="shared" si="8"/>
        <v>0</v>
      </c>
      <c r="F100" s="78">
        <f t="shared" si="8"/>
        <v>0</v>
      </c>
    </row>
    <row r="101" spans="1:6" s="51" customFormat="1" ht="12.75">
      <c r="A101" s="37">
        <f t="shared" si="4"/>
        <v>4</v>
      </c>
      <c r="B101" s="46">
        <v>7231</v>
      </c>
      <c r="C101" s="90" t="s">
        <v>182</v>
      </c>
      <c r="D101" s="50">
        <f t="shared" si="8"/>
        <v>0</v>
      </c>
      <c r="E101" s="50">
        <f t="shared" si="8"/>
        <v>0</v>
      </c>
      <c r="F101" s="50">
        <f t="shared" si="8"/>
        <v>0</v>
      </c>
    </row>
    <row r="102" spans="1:6" s="82" customFormat="1" ht="12.75">
      <c r="A102" s="79">
        <f t="shared" si="4"/>
        <v>5</v>
      </c>
      <c r="B102" s="80">
        <v>72311</v>
      </c>
      <c r="C102" s="91" t="s">
        <v>283</v>
      </c>
      <c r="D102" s="81"/>
      <c r="E102" s="81"/>
      <c r="F102" s="81"/>
    </row>
    <row r="103" spans="1:6" s="40" customFormat="1" ht="12.75">
      <c r="A103" s="38">
        <f t="shared" si="4"/>
        <v>1</v>
      </c>
      <c r="B103" s="45">
        <v>8</v>
      </c>
      <c r="C103" s="87" t="s">
        <v>284</v>
      </c>
      <c r="D103" s="39">
        <f>D104</f>
        <v>0</v>
      </c>
      <c r="E103" s="39">
        <f>E104</f>
        <v>0</v>
      </c>
      <c r="F103" s="39">
        <f>F104</f>
        <v>0</v>
      </c>
    </row>
    <row r="104" spans="1:6" s="42" customFormat="1" ht="12.75">
      <c r="A104" s="41">
        <f t="shared" si="4"/>
        <v>2</v>
      </c>
      <c r="B104" s="45">
        <v>84</v>
      </c>
      <c r="C104" s="87" t="s">
        <v>285</v>
      </c>
      <c r="D104" s="39">
        <f>D105+D107</f>
        <v>0</v>
      </c>
      <c r="E104" s="39">
        <f>E105+E107</f>
        <v>0</v>
      </c>
      <c r="F104" s="39">
        <f>F105+F107</f>
        <v>0</v>
      </c>
    </row>
    <row r="105" spans="1:6" s="42" customFormat="1" ht="24">
      <c r="A105" s="41">
        <f t="shared" si="4"/>
        <v>3</v>
      </c>
      <c r="B105" s="45">
        <v>844</v>
      </c>
      <c r="C105" s="89" t="s">
        <v>286</v>
      </c>
      <c r="D105" s="39">
        <f>D106</f>
        <v>0</v>
      </c>
      <c r="E105" s="39">
        <f>E106</f>
        <v>0</v>
      </c>
      <c r="F105" s="39">
        <f>F106</f>
        <v>0</v>
      </c>
    </row>
    <row r="106" spans="1:6" s="51" customFormat="1" ht="12.75">
      <c r="A106" s="37">
        <f t="shared" si="4"/>
        <v>4</v>
      </c>
      <c r="B106" s="46">
        <v>8443</v>
      </c>
      <c r="C106" s="90" t="s">
        <v>287</v>
      </c>
      <c r="D106" s="43"/>
      <c r="E106" s="43"/>
      <c r="F106" s="43"/>
    </row>
    <row r="107" spans="1:6" s="42" customFormat="1" ht="12.75">
      <c r="A107" s="41">
        <f t="shared" si="4"/>
        <v>3</v>
      </c>
      <c r="B107" s="45">
        <v>847</v>
      </c>
      <c r="C107" s="89" t="s">
        <v>288</v>
      </c>
      <c r="D107" s="78">
        <f t="shared" ref="D107:F108" si="9">D108</f>
        <v>0</v>
      </c>
      <c r="E107" s="78">
        <f t="shared" si="9"/>
        <v>0</v>
      </c>
      <c r="F107" s="78">
        <f t="shared" si="9"/>
        <v>0</v>
      </c>
    </row>
    <row r="108" spans="1:6" s="51" customFormat="1" ht="12.75">
      <c r="A108" s="37">
        <f t="shared" si="4"/>
        <v>4</v>
      </c>
      <c r="B108" s="46">
        <v>8471</v>
      </c>
      <c r="C108" s="90" t="s">
        <v>289</v>
      </c>
      <c r="D108" s="50">
        <f t="shared" si="9"/>
        <v>0</v>
      </c>
      <c r="E108" s="50">
        <f t="shared" si="9"/>
        <v>0</v>
      </c>
      <c r="F108" s="50">
        <f t="shared" si="9"/>
        <v>0</v>
      </c>
    </row>
    <row r="109" spans="1:6" s="82" customFormat="1" ht="12.75">
      <c r="A109" s="79">
        <f t="shared" si="4"/>
        <v>5</v>
      </c>
      <c r="B109" s="80">
        <v>84712</v>
      </c>
      <c r="C109" s="91" t="s">
        <v>290</v>
      </c>
      <c r="D109" s="81"/>
      <c r="E109" s="81"/>
      <c r="F109" s="81"/>
    </row>
  </sheetData>
  <autoFilter ref="A2:F109"/>
  <mergeCells count="1">
    <mergeCell ref="C1:F1"/>
  </mergeCells>
  <pageMargins left="0.74803149606299213" right="0.74803149606299213" top="0.98425196850393704" bottom="0.98425196850393704" header="0.51181102362204722" footer="0.51181102362204722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16"/>
  <sheetViews>
    <sheetView showGridLines="0" view="pageBreakPreview" topLeftCell="B46" zoomScale="89" zoomScaleNormal="100" zoomScaleSheetLayoutView="89" workbookViewId="0">
      <selection activeCell="D25" sqref="D25"/>
    </sheetView>
  </sheetViews>
  <sheetFormatPr defaultColWidth="9.140625" defaultRowHeight="12"/>
  <cols>
    <col min="1" max="1" width="0" style="48" hidden="1" customWidth="1"/>
    <col min="2" max="2" width="14.85546875" style="48" customWidth="1"/>
    <col min="3" max="3" width="54.7109375" style="54" customWidth="1"/>
    <col min="4" max="6" width="14.7109375" style="59" customWidth="1"/>
    <col min="7" max="16384" width="9.140625" style="48"/>
  </cols>
  <sheetData>
    <row r="1" spans="1:6" ht="12.75" thickBot="1">
      <c r="C1" s="208"/>
      <c r="D1" s="209"/>
      <c r="E1" s="48"/>
      <c r="F1" s="48"/>
    </row>
    <row r="2" spans="1:6" ht="26.25" thickBot="1">
      <c r="A2" s="48" t="s">
        <v>40</v>
      </c>
      <c r="B2" s="49" t="s">
        <v>42</v>
      </c>
      <c r="C2" s="92" t="s">
        <v>19</v>
      </c>
      <c r="D2" s="49" t="s">
        <v>363</v>
      </c>
      <c r="E2" s="49" t="s">
        <v>364</v>
      </c>
      <c r="F2" s="49" t="s">
        <v>381</v>
      </c>
    </row>
    <row r="3" spans="1:6" ht="12.75">
      <c r="A3" s="48">
        <f>LEN(B3)</f>
        <v>1</v>
      </c>
      <c r="B3" s="55" t="s">
        <v>51</v>
      </c>
      <c r="C3" s="93" t="s">
        <v>52</v>
      </c>
      <c r="D3" s="56">
        <f>D4+D14+D47+D55+D61+D66</f>
        <v>9419387.5199999996</v>
      </c>
      <c r="E3" s="56">
        <f>E4+E14+E47+E55+E61+E66</f>
        <v>9449387.5199999996</v>
      </c>
      <c r="F3" s="56">
        <f>F4+F14+F47+F55+F61+F66</f>
        <v>9449387.5199999996</v>
      </c>
    </row>
    <row r="4" spans="1:6" ht="12.75">
      <c r="A4" s="48">
        <f t="shared" ref="A4:A54" si="0">LEN(B4)</f>
        <v>2</v>
      </c>
      <c r="B4" s="55" t="s">
        <v>53</v>
      </c>
      <c r="C4" s="93" t="s">
        <v>21</v>
      </c>
      <c r="D4" s="56">
        <f>D5+D9+D11</f>
        <v>7503590.6499999994</v>
      </c>
      <c r="E4" s="56">
        <f>E5+E9+E11</f>
        <v>7503590.6499999994</v>
      </c>
      <c r="F4" s="56">
        <f>F5+F9+F11</f>
        <v>7503590.6499999994</v>
      </c>
    </row>
    <row r="5" spans="1:6">
      <c r="A5" s="48">
        <f t="shared" si="0"/>
        <v>3</v>
      </c>
      <c r="B5" s="76" t="s">
        <v>54</v>
      </c>
      <c r="C5" s="94" t="s">
        <v>22</v>
      </c>
      <c r="D5" s="57">
        <f>D6+D7+D8</f>
        <v>6169899.6399999997</v>
      </c>
      <c r="E5" s="57">
        <f>E6+E7+E8</f>
        <v>6169899.6399999997</v>
      </c>
      <c r="F5" s="57">
        <f>F6+F7+F8</f>
        <v>6169899.6399999997</v>
      </c>
    </row>
    <row r="6" spans="1:6">
      <c r="A6" s="48">
        <f t="shared" si="0"/>
        <v>4</v>
      </c>
      <c r="B6" s="77" t="s">
        <v>55</v>
      </c>
      <c r="C6" s="95" t="s">
        <v>43</v>
      </c>
      <c r="D6" s="58">
        <v>6094899.6399999997</v>
      </c>
      <c r="E6" s="58">
        <v>6094899.6399999997</v>
      </c>
      <c r="F6" s="58">
        <v>6094899.6399999997</v>
      </c>
    </row>
    <row r="7" spans="1:6">
      <c r="A7" s="48">
        <f t="shared" si="0"/>
        <v>4</v>
      </c>
      <c r="B7" s="77" t="s">
        <v>56</v>
      </c>
      <c r="C7" s="95" t="s">
        <v>57</v>
      </c>
      <c r="D7" s="58">
        <v>45000</v>
      </c>
      <c r="E7" s="58">
        <v>45000</v>
      </c>
      <c r="F7" s="58">
        <v>45000</v>
      </c>
    </row>
    <row r="8" spans="1:6">
      <c r="A8" s="48">
        <f t="shared" si="0"/>
        <v>4</v>
      </c>
      <c r="B8" s="77" t="s">
        <v>58</v>
      </c>
      <c r="C8" s="95" t="s">
        <v>59</v>
      </c>
      <c r="D8" s="58">
        <v>30000</v>
      </c>
      <c r="E8" s="58">
        <v>30000</v>
      </c>
      <c r="F8" s="58">
        <v>30000</v>
      </c>
    </row>
    <row r="9" spans="1:6">
      <c r="A9" s="48">
        <f t="shared" si="0"/>
        <v>3</v>
      </c>
      <c r="B9" s="76">
        <v>312</v>
      </c>
      <c r="C9" s="94" t="s">
        <v>23</v>
      </c>
      <c r="D9" s="57">
        <f>D10</f>
        <v>284676.88</v>
      </c>
      <c r="E9" s="57">
        <f>E10</f>
        <v>284676.88</v>
      </c>
      <c r="F9" s="57">
        <f>F10</f>
        <v>284676.88</v>
      </c>
    </row>
    <row r="10" spans="1:6">
      <c r="A10" s="48">
        <f t="shared" si="0"/>
        <v>4</v>
      </c>
      <c r="B10" s="77" t="s">
        <v>60</v>
      </c>
      <c r="C10" s="95" t="s">
        <v>23</v>
      </c>
      <c r="D10" s="58">
        <v>284676.88</v>
      </c>
      <c r="E10" s="58">
        <v>284676.88</v>
      </c>
      <c r="F10" s="58">
        <v>284676.88</v>
      </c>
    </row>
    <row r="11" spans="1:6">
      <c r="A11" s="48">
        <f t="shared" si="0"/>
        <v>3</v>
      </c>
      <c r="B11" s="76">
        <v>313</v>
      </c>
      <c r="C11" s="94" t="s">
        <v>24</v>
      </c>
      <c r="D11" s="57">
        <f>D12+D13</f>
        <v>1049014.1299999999</v>
      </c>
      <c r="E11" s="57">
        <f>E12+E13</f>
        <v>1049014.1299999999</v>
      </c>
      <c r="F11" s="57">
        <f>F12+F13</f>
        <v>1049014.1299999999</v>
      </c>
    </row>
    <row r="12" spans="1:6">
      <c r="A12" s="48">
        <f t="shared" si="0"/>
        <v>4</v>
      </c>
      <c r="B12" s="77" t="s">
        <v>61</v>
      </c>
      <c r="C12" s="95" t="s">
        <v>44</v>
      </c>
      <c r="D12" s="58">
        <v>1049014.1299999999</v>
      </c>
      <c r="E12" s="58">
        <v>1049014.1299999999</v>
      </c>
      <c r="F12" s="58">
        <v>1049014.1299999999</v>
      </c>
    </row>
    <row r="13" spans="1:6">
      <c r="A13" s="48">
        <f t="shared" si="0"/>
        <v>4</v>
      </c>
      <c r="B13" s="77" t="s">
        <v>62</v>
      </c>
      <c r="C13" s="95" t="s">
        <v>45</v>
      </c>
      <c r="D13" s="58">
        <v>0</v>
      </c>
      <c r="E13" s="58">
        <v>0</v>
      </c>
      <c r="F13" s="58">
        <v>0</v>
      </c>
    </row>
    <row r="14" spans="1:6" ht="12.75">
      <c r="A14" s="48">
        <f t="shared" si="0"/>
        <v>2</v>
      </c>
      <c r="B14" s="55" t="s">
        <v>63</v>
      </c>
      <c r="C14" s="93" t="s">
        <v>25</v>
      </c>
      <c r="D14" s="56">
        <f>D15+D20+D27+D37+D39</f>
        <v>1904788.87</v>
      </c>
      <c r="E14" s="56">
        <f>E15+E20+E27+E37+E39</f>
        <v>1934788.87</v>
      </c>
      <c r="F14" s="56">
        <f>F15+F20+F27+F37+F39</f>
        <v>1934788.87</v>
      </c>
    </row>
    <row r="15" spans="1:6">
      <c r="A15" s="48">
        <f t="shared" si="0"/>
        <v>3</v>
      </c>
      <c r="B15" s="76" t="s">
        <v>64</v>
      </c>
      <c r="C15" s="94" t="s">
        <v>26</v>
      </c>
      <c r="D15" s="57">
        <f>SUM(D16:D19)</f>
        <v>312307.25</v>
      </c>
      <c r="E15" s="57">
        <f>SUM(E16:E19)</f>
        <v>312307.25</v>
      </c>
      <c r="F15" s="57">
        <f>SUM(F16:F19)</f>
        <v>312307.25</v>
      </c>
    </row>
    <row r="16" spans="1:6">
      <c r="A16" s="48">
        <f t="shared" si="0"/>
        <v>4</v>
      </c>
      <c r="B16" s="77" t="s">
        <v>65</v>
      </c>
      <c r="C16" s="95" t="s">
        <v>66</v>
      </c>
      <c r="D16" s="58">
        <v>72180.52</v>
      </c>
      <c r="E16" s="58">
        <v>72180.52</v>
      </c>
      <c r="F16" s="58">
        <v>72180.52</v>
      </c>
    </row>
    <row r="17" spans="1:6">
      <c r="A17" s="48">
        <f t="shared" si="0"/>
        <v>4</v>
      </c>
      <c r="B17" s="77" t="s">
        <v>67</v>
      </c>
      <c r="C17" s="95" t="s">
        <v>68</v>
      </c>
      <c r="D17" s="58">
        <v>208120.73</v>
      </c>
      <c r="E17" s="58">
        <v>208120.73</v>
      </c>
      <c r="F17" s="58">
        <v>208120.73</v>
      </c>
    </row>
    <row r="18" spans="1:6">
      <c r="A18" s="48">
        <f t="shared" si="0"/>
        <v>4</v>
      </c>
      <c r="B18" s="77" t="s">
        <v>69</v>
      </c>
      <c r="C18" s="95" t="s">
        <v>70</v>
      </c>
      <c r="D18" s="58">
        <v>12000</v>
      </c>
      <c r="E18" s="58">
        <v>12000</v>
      </c>
      <c r="F18" s="58">
        <v>12000</v>
      </c>
    </row>
    <row r="19" spans="1:6">
      <c r="A19" s="48">
        <f t="shared" si="0"/>
        <v>4</v>
      </c>
      <c r="B19" s="77" t="s">
        <v>71</v>
      </c>
      <c r="C19" s="95" t="s">
        <v>72</v>
      </c>
      <c r="D19" s="58">
        <v>20006</v>
      </c>
      <c r="E19" s="58">
        <v>20006</v>
      </c>
      <c r="F19" s="58">
        <v>20006</v>
      </c>
    </row>
    <row r="20" spans="1:6">
      <c r="A20" s="48">
        <f t="shared" si="0"/>
        <v>3</v>
      </c>
      <c r="B20" s="76" t="s">
        <v>73</v>
      </c>
      <c r="C20" s="94" t="s">
        <v>27</v>
      </c>
      <c r="D20" s="57">
        <f>SUM(D21:D26)</f>
        <v>1066466.75</v>
      </c>
      <c r="E20" s="57">
        <f>SUM(E21:E26)</f>
        <v>1081466.75</v>
      </c>
      <c r="F20" s="57">
        <f>SUM(F21:F26)</f>
        <v>1081466.75</v>
      </c>
    </row>
    <row r="21" spans="1:6">
      <c r="A21" s="48">
        <f t="shared" si="0"/>
        <v>4</v>
      </c>
      <c r="B21" s="77" t="s">
        <v>74</v>
      </c>
      <c r="C21" s="95" t="s">
        <v>46</v>
      </c>
      <c r="D21" s="58">
        <v>92661.33</v>
      </c>
      <c r="E21" s="58">
        <v>92661.33</v>
      </c>
      <c r="F21" s="58">
        <v>92661.33</v>
      </c>
    </row>
    <row r="22" spans="1:6">
      <c r="A22" s="48">
        <f t="shared" si="0"/>
        <v>4</v>
      </c>
      <c r="B22" s="77" t="s">
        <v>75</v>
      </c>
      <c r="C22" s="95" t="s">
        <v>47</v>
      </c>
      <c r="D22" s="58">
        <v>593400.52</v>
      </c>
      <c r="E22" s="58">
        <v>593400.52</v>
      </c>
      <c r="F22" s="58">
        <v>593400.52</v>
      </c>
    </row>
    <row r="23" spans="1:6">
      <c r="A23" s="48">
        <f t="shared" si="0"/>
        <v>4</v>
      </c>
      <c r="B23" s="77" t="s">
        <v>76</v>
      </c>
      <c r="C23" s="95" t="s">
        <v>77</v>
      </c>
      <c r="D23" s="58">
        <v>231000</v>
      </c>
      <c r="E23" s="58">
        <v>231000</v>
      </c>
      <c r="F23" s="58">
        <v>231000</v>
      </c>
    </row>
    <row r="24" spans="1:6">
      <c r="A24" s="48">
        <f t="shared" si="0"/>
        <v>4</v>
      </c>
      <c r="B24" s="77" t="s">
        <v>78</v>
      </c>
      <c r="C24" s="95" t="s">
        <v>79</v>
      </c>
      <c r="D24" s="58">
        <v>88000</v>
      </c>
      <c r="E24" s="58">
        <v>103000</v>
      </c>
      <c r="F24" s="58">
        <v>103000</v>
      </c>
    </row>
    <row r="25" spans="1:6">
      <c r="A25" s="48">
        <f t="shared" si="0"/>
        <v>4</v>
      </c>
      <c r="B25" s="77" t="s">
        <v>80</v>
      </c>
      <c r="C25" s="95" t="s">
        <v>81</v>
      </c>
      <c r="D25" s="58">
        <v>53604.9</v>
      </c>
      <c r="E25" s="58">
        <v>53604.9</v>
      </c>
      <c r="F25" s="58">
        <v>53604.9</v>
      </c>
    </row>
    <row r="26" spans="1:6">
      <c r="A26" s="48">
        <f t="shared" si="0"/>
        <v>4</v>
      </c>
      <c r="B26" s="77" t="s">
        <v>82</v>
      </c>
      <c r="C26" s="95" t="s">
        <v>83</v>
      </c>
      <c r="D26" s="58">
        <v>7800</v>
      </c>
      <c r="E26" s="58">
        <v>7800</v>
      </c>
      <c r="F26" s="58">
        <v>7800</v>
      </c>
    </row>
    <row r="27" spans="1:6">
      <c r="A27" s="48">
        <f t="shared" si="0"/>
        <v>3</v>
      </c>
      <c r="B27" s="76" t="s">
        <v>84</v>
      </c>
      <c r="C27" s="94" t="s">
        <v>28</v>
      </c>
      <c r="D27" s="57">
        <f>SUM(D28:D36)</f>
        <v>446035.02999999997</v>
      </c>
      <c r="E27" s="57">
        <f>SUM(E28:E36)</f>
        <v>461035.02999999997</v>
      </c>
      <c r="F27" s="57">
        <f>SUM(F28:F36)</f>
        <v>461035.02999999997</v>
      </c>
    </row>
    <row r="28" spans="1:6">
      <c r="A28" s="48">
        <f t="shared" si="0"/>
        <v>4</v>
      </c>
      <c r="B28" s="77" t="s">
        <v>85</v>
      </c>
      <c r="C28" s="95" t="s">
        <v>86</v>
      </c>
      <c r="D28" s="58">
        <v>112574.45</v>
      </c>
      <c r="E28" s="58">
        <v>112574.45</v>
      </c>
      <c r="F28" s="58">
        <v>112574.45</v>
      </c>
    </row>
    <row r="29" spans="1:6">
      <c r="A29" s="48">
        <f t="shared" si="0"/>
        <v>4</v>
      </c>
      <c r="B29" s="77" t="s">
        <v>87</v>
      </c>
      <c r="C29" s="95" t="s">
        <v>50</v>
      </c>
      <c r="D29" s="58">
        <v>99954.71</v>
      </c>
      <c r="E29" s="58">
        <v>114954.71</v>
      </c>
      <c r="F29" s="58">
        <v>114954.71</v>
      </c>
    </row>
    <row r="30" spans="1:6">
      <c r="A30" s="48">
        <f t="shared" si="0"/>
        <v>4</v>
      </c>
      <c r="B30" s="77" t="s">
        <v>88</v>
      </c>
      <c r="C30" s="95" t="s">
        <v>89</v>
      </c>
      <c r="D30" s="58">
        <v>0</v>
      </c>
      <c r="E30" s="58">
        <v>0</v>
      </c>
      <c r="F30" s="58">
        <v>0</v>
      </c>
    </row>
    <row r="31" spans="1:6">
      <c r="A31" s="48">
        <f t="shared" si="0"/>
        <v>4</v>
      </c>
      <c r="B31" s="77" t="s">
        <v>90</v>
      </c>
      <c r="C31" s="95" t="s">
        <v>91</v>
      </c>
      <c r="D31" s="58">
        <v>130279.07</v>
      </c>
      <c r="E31" s="58">
        <v>130279.07</v>
      </c>
      <c r="F31" s="58">
        <v>130279.07</v>
      </c>
    </row>
    <row r="32" spans="1:6">
      <c r="A32" s="48">
        <f t="shared" si="0"/>
        <v>4</v>
      </c>
      <c r="B32" s="77" t="s">
        <v>92</v>
      </c>
      <c r="C32" s="95" t="s">
        <v>93</v>
      </c>
      <c r="D32" s="58">
        <v>0</v>
      </c>
      <c r="E32" s="58">
        <v>0</v>
      </c>
      <c r="F32" s="58">
        <v>0</v>
      </c>
    </row>
    <row r="33" spans="1:6">
      <c r="A33" s="48">
        <f t="shared" si="0"/>
        <v>4</v>
      </c>
      <c r="B33" s="77" t="s">
        <v>94</v>
      </c>
      <c r="C33" s="95" t="s">
        <v>95</v>
      </c>
      <c r="D33" s="58">
        <v>21000</v>
      </c>
      <c r="E33" s="58">
        <v>21000</v>
      </c>
      <c r="F33" s="58">
        <v>21000</v>
      </c>
    </row>
    <row r="34" spans="1:6">
      <c r="A34" s="48">
        <f t="shared" si="0"/>
        <v>4</v>
      </c>
      <c r="B34" s="77" t="s">
        <v>96</v>
      </c>
      <c r="C34" s="95" t="s">
        <v>97</v>
      </c>
      <c r="D34" s="58">
        <v>47476.800000000003</v>
      </c>
      <c r="E34" s="58">
        <v>47476.800000000003</v>
      </c>
      <c r="F34" s="58">
        <v>47476.800000000003</v>
      </c>
    </row>
    <row r="35" spans="1:6">
      <c r="A35" s="48">
        <f t="shared" si="0"/>
        <v>4</v>
      </c>
      <c r="B35" s="77" t="s">
        <v>98</v>
      </c>
      <c r="C35" s="95" t="s">
        <v>99</v>
      </c>
      <c r="D35" s="58">
        <v>15512.5</v>
      </c>
      <c r="E35" s="58">
        <v>15512.5</v>
      </c>
      <c r="F35" s="58">
        <v>15512.5</v>
      </c>
    </row>
    <row r="36" spans="1:6">
      <c r="A36" s="48">
        <f t="shared" si="0"/>
        <v>4</v>
      </c>
      <c r="B36" s="77" t="s">
        <v>100</v>
      </c>
      <c r="C36" s="95" t="s">
        <v>101</v>
      </c>
      <c r="D36" s="58">
        <v>19237.5</v>
      </c>
      <c r="E36" s="58">
        <v>19237.5</v>
      </c>
      <c r="F36" s="58">
        <v>19237.5</v>
      </c>
    </row>
    <row r="37" spans="1:6">
      <c r="A37" s="48">
        <f t="shared" si="0"/>
        <v>3</v>
      </c>
      <c r="B37" s="76" t="s">
        <v>102</v>
      </c>
      <c r="C37" s="94" t="s">
        <v>103</v>
      </c>
      <c r="D37" s="57">
        <f>D38</f>
        <v>4875</v>
      </c>
      <c r="E37" s="57">
        <f>E38</f>
        <v>4875</v>
      </c>
      <c r="F37" s="57">
        <f>F38</f>
        <v>4875</v>
      </c>
    </row>
    <row r="38" spans="1:6">
      <c r="A38" s="48">
        <f t="shared" si="0"/>
        <v>4</v>
      </c>
      <c r="B38" s="77" t="s">
        <v>104</v>
      </c>
      <c r="C38" s="95" t="s">
        <v>103</v>
      </c>
      <c r="D38" s="58">
        <v>4875</v>
      </c>
      <c r="E38" s="58">
        <v>4875</v>
      </c>
      <c r="F38" s="58">
        <v>4875</v>
      </c>
    </row>
    <row r="39" spans="1:6">
      <c r="A39" s="48">
        <f t="shared" si="0"/>
        <v>3</v>
      </c>
      <c r="B39" s="76" t="s">
        <v>105</v>
      </c>
      <c r="C39" s="94" t="s">
        <v>29</v>
      </c>
      <c r="D39" s="57">
        <f>SUM(D40:D46)</f>
        <v>75104.84</v>
      </c>
      <c r="E39" s="57">
        <f>SUM(E40:E46)</f>
        <v>75104.84</v>
      </c>
      <c r="F39" s="57">
        <f>SUM(F40:F46)</f>
        <v>75104.84</v>
      </c>
    </row>
    <row r="40" spans="1:6">
      <c r="A40" s="48">
        <f t="shared" si="0"/>
        <v>4</v>
      </c>
      <c r="B40" s="77" t="s">
        <v>106</v>
      </c>
      <c r="C40" s="95" t="s">
        <v>107</v>
      </c>
      <c r="D40" s="58">
        <v>1680</v>
      </c>
      <c r="E40" s="58">
        <v>1680</v>
      </c>
      <c r="F40" s="58">
        <v>1680</v>
      </c>
    </row>
    <row r="41" spans="1:6">
      <c r="A41" s="48">
        <f t="shared" si="0"/>
        <v>4</v>
      </c>
      <c r="B41" s="77" t="s">
        <v>108</v>
      </c>
      <c r="C41" s="95" t="s">
        <v>109</v>
      </c>
      <c r="D41" s="58">
        <v>6073.34</v>
      </c>
      <c r="E41" s="58">
        <v>6073.34</v>
      </c>
      <c r="F41" s="58">
        <v>6073.34</v>
      </c>
    </row>
    <row r="42" spans="1:6">
      <c r="A42" s="48">
        <f t="shared" si="0"/>
        <v>4</v>
      </c>
      <c r="B42" s="77" t="s">
        <v>110</v>
      </c>
      <c r="C42" s="95" t="s">
        <v>111</v>
      </c>
      <c r="D42" s="58">
        <v>10000</v>
      </c>
      <c r="E42" s="58">
        <v>10000</v>
      </c>
      <c r="F42" s="58">
        <v>10000</v>
      </c>
    </row>
    <row r="43" spans="1:6">
      <c r="A43" s="48">
        <f t="shared" si="0"/>
        <v>4</v>
      </c>
      <c r="B43" s="77" t="s">
        <v>112</v>
      </c>
      <c r="C43" s="95" t="s">
        <v>113</v>
      </c>
      <c r="D43" s="58">
        <v>1100</v>
      </c>
      <c r="E43" s="58">
        <v>1100</v>
      </c>
      <c r="F43" s="58">
        <v>1100</v>
      </c>
    </row>
    <row r="44" spans="1:6">
      <c r="A44" s="48">
        <f t="shared" si="0"/>
        <v>4</v>
      </c>
      <c r="B44" s="77" t="s">
        <v>114</v>
      </c>
      <c r="C44" s="95" t="s">
        <v>115</v>
      </c>
      <c r="D44" s="58">
        <v>29112.5</v>
      </c>
      <c r="E44" s="58">
        <v>29112.5</v>
      </c>
      <c r="F44" s="58">
        <v>29112.5</v>
      </c>
    </row>
    <row r="45" spans="1:6">
      <c r="A45" s="48">
        <f t="shared" si="0"/>
        <v>4</v>
      </c>
      <c r="B45" s="77" t="s">
        <v>116</v>
      </c>
      <c r="C45" s="95" t="s">
        <v>117</v>
      </c>
      <c r="D45" s="58"/>
      <c r="E45" s="58"/>
      <c r="F45" s="58"/>
    </row>
    <row r="46" spans="1:6">
      <c r="A46" s="48">
        <f t="shared" si="0"/>
        <v>4</v>
      </c>
      <c r="B46" s="77" t="s">
        <v>118</v>
      </c>
      <c r="C46" s="95" t="s">
        <v>29</v>
      </c>
      <c r="D46" s="58">
        <v>27139</v>
      </c>
      <c r="E46" s="58">
        <v>27139</v>
      </c>
      <c r="F46" s="58">
        <v>27139</v>
      </c>
    </row>
    <row r="47" spans="1:6" ht="12.75">
      <c r="A47" s="48">
        <f t="shared" si="0"/>
        <v>2</v>
      </c>
      <c r="B47" s="55" t="s">
        <v>119</v>
      </c>
      <c r="C47" s="93" t="s">
        <v>120</v>
      </c>
      <c r="D47" s="56">
        <f>D48+D50</f>
        <v>3200</v>
      </c>
      <c r="E47" s="56">
        <f>E48+E50</f>
        <v>3200</v>
      </c>
      <c r="F47" s="56">
        <f>F48+F50</f>
        <v>3200</v>
      </c>
    </row>
    <row r="48" spans="1:6">
      <c r="A48" s="48">
        <f t="shared" si="0"/>
        <v>3</v>
      </c>
      <c r="B48" s="76" t="s">
        <v>121</v>
      </c>
      <c r="C48" s="94" t="s">
        <v>122</v>
      </c>
      <c r="D48" s="57">
        <f>SUM(D49)</f>
        <v>0</v>
      </c>
      <c r="E48" s="57">
        <f>SUM(E49)</f>
        <v>0</v>
      </c>
      <c r="F48" s="57">
        <f>SUM(F49)</f>
        <v>0</v>
      </c>
    </row>
    <row r="49" spans="1:6" ht="22.5">
      <c r="A49" s="48">
        <f t="shared" si="0"/>
        <v>4</v>
      </c>
      <c r="B49" s="77" t="s">
        <v>123</v>
      </c>
      <c r="C49" s="95" t="s">
        <v>124</v>
      </c>
      <c r="D49" s="58"/>
      <c r="E49" s="58"/>
      <c r="F49" s="58"/>
    </row>
    <row r="50" spans="1:6">
      <c r="A50" s="48">
        <f t="shared" si="0"/>
        <v>3</v>
      </c>
      <c r="B50" s="76" t="s">
        <v>125</v>
      </c>
      <c r="C50" s="94" t="s">
        <v>30</v>
      </c>
      <c r="D50" s="57">
        <f>SUM(D51:D54)</f>
        <v>3200</v>
      </c>
      <c r="E50" s="57">
        <f>SUM(E51:E54)</f>
        <v>3200</v>
      </c>
      <c r="F50" s="57">
        <f>SUM(F51:F54)</f>
        <v>3200</v>
      </c>
    </row>
    <row r="51" spans="1:6">
      <c r="A51" s="48">
        <f t="shared" si="0"/>
        <v>4</v>
      </c>
      <c r="B51" s="77" t="s">
        <v>126</v>
      </c>
      <c r="C51" s="95" t="s">
        <v>127</v>
      </c>
      <c r="D51" s="58">
        <v>2900</v>
      </c>
      <c r="E51" s="58">
        <v>2900</v>
      </c>
      <c r="F51" s="58">
        <v>2900</v>
      </c>
    </row>
    <row r="52" spans="1:6">
      <c r="A52" s="48">
        <f t="shared" si="0"/>
        <v>4</v>
      </c>
      <c r="B52" s="77" t="s">
        <v>128</v>
      </c>
      <c r="C52" s="95" t="s">
        <v>129</v>
      </c>
      <c r="D52" s="58"/>
      <c r="E52" s="58"/>
      <c r="F52" s="58"/>
    </row>
    <row r="53" spans="1:6">
      <c r="A53" s="48">
        <f t="shared" si="0"/>
        <v>4</v>
      </c>
      <c r="B53" s="77" t="s">
        <v>130</v>
      </c>
      <c r="C53" s="95" t="s">
        <v>131</v>
      </c>
      <c r="D53" s="58">
        <v>300</v>
      </c>
      <c r="E53" s="58">
        <v>300</v>
      </c>
      <c r="F53" s="58">
        <v>300</v>
      </c>
    </row>
    <row r="54" spans="1:6" ht="24" customHeight="1">
      <c r="A54" s="48">
        <f t="shared" si="0"/>
        <v>4</v>
      </c>
      <c r="B54" s="77" t="s">
        <v>132</v>
      </c>
      <c r="C54" s="95" t="s">
        <v>133</v>
      </c>
      <c r="D54" s="58"/>
      <c r="E54" s="58"/>
      <c r="F54" s="58"/>
    </row>
    <row r="55" spans="1:6" s="102" customFormat="1" ht="12.75">
      <c r="B55" s="55">
        <v>36</v>
      </c>
      <c r="C55" s="93" t="s">
        <v>322</v>
      </c>
      <c r="D55" s="56">
        <f>D56</f>
        <v>0</v>
      </c>
      <c r="E55" s="56">
        <f>E56</f>
        <v>0</v>
      </c>
      <c r="F55" s="56">
        <f>F56</f>
        <v>0</v>
      </c>
    </row>
    <row r="56" spans="1:6" s="102" customFormat="1">
      <c r="B56" s="76" t="s">
        <v>317</v>
      </c>
      <c r="C56" s="94" t="s">
        <v>308</v>
      </c>
      <c r="D56" s="57">
        <f>D57+D58+D59+D60</f>
        <v>0</v>
      </c>
      <c r="E56" s="57">
        <f>E57+E58+E59+E60</f>
        <v>0</v>
      </c>
      <c r="F56" s="57">
        <f>F57+F58+F59+F60</f>
        <v>0</v>
      </c>
    </row>
    <row r="57" spans="1:6" s="102" customFormat="1">
      <c r="B57" s="77" t="s">
        <v>318</v>
      </c>
      <c r="C57" s="95" t="s">
        <v>309</v>
      </c>
      <c r="D57" s="58">
        <v>0</v>
      </c>
      <c r="E57" s="58">
        <v>0</v>
      </c>
      <c r="F57" s="58">
        <v>0</v>
      </c>
    </row>
    <row r="58" spans="1:6" s="102" customFormat="1">
      <c r="B58" s="77" t="s">
        <v>319</v>
      </c>
      <c r="C58" s="95" t="s">
        <v>310</v>
      </c>
      <c r="D58" s="58">
        <v>0</v>
      </c>
      <c r="E58" s="58">
        <v>0</v>
      </c>
      <c r="F58" s="58">
        <v>0</v>
      </c>
    </row>
    <row r="59" spans="1:6" s="102" customFormat="1" ht="22.5">
      <c r="B59" s="77" t="s">
        <v>320</v>
      </c>
      <c r="C59" s="95" t="s">
        <v>311</v>
      </c>
      <c r="D59" s="58">
        <v>0</v>
      </c>
      <c r="E59" s="58">
        <v>0</v>
      </c>
      <c r="F59" s="58">
        <v>0</v>
      </c>
    </row>
    <row r="60" spans="1:6" s="102" customFormat="1" ht="24" customHeight="1">
      <c r="B60" s="77" t="s">
        <v>321</v>
      </c>
      <c r="C60" s="95" t="s">
        <v>312</v>
      </c>
      <c r="D60" s="58">
        <v>0</v>
      </c>
      <c r="E60" s="58">
        <v>0</v>
      </c>
      <c r="F60" s="58">
        <v>0</v>
      </c>
    </row>
    <row r="61" spans="1:6" ht="25.5">
      <c r="A61" s="48">
        <f t="shared" ref="A61:A88" si="1">LEN(B70)</f>
        <v>1</v>
      </c>
      <c r="B61" s="55" t="s">
        <v>134</v>
      </c>
      <c r="C61" s="93" t="s">
        <v>135</v>
      </c>
      <c r="D61" s="56">
        <f>D62</f>
        <v>7808</v>
      </c>
      <c r="E61" s="56">
        <f>E62</f>
        <v>7808</v>
      </c>
      <c r="F61" s="56">
        <f>F62</f>
        <v>7808</v>
      </c>
    </row>
    <row r="62" spans="1:6" ht="12.75">
      <c r="A62" s="48">
        <f t="shared" si="1"/>
        <v>2</v>
      </c>
      <c r="B62" s="76" t="s">
        <v>136</v>
      </c>
      <c r="C62" s="94" t="s">
        <v>137</v>
      </c>
      <c r="D62" s="56">
        <f>D63+D65+D64</f>
        <v>7808</v>
      </c>
      <c r="E62" s="56">
        <f>E63+E65+E64</f>
        <v>7808</v>
      </c>
      <c r="F62" s="56">
        <f>F63+F65+F64</f>
        <v>7808</v>
      </c>
    </row>
    <row r="63" spans="1:6">
      <c r="A63" s="48">
        <f t="shared" si="1"/>
        <v>3</v>
      </c>
      <c r="B63" s="77" t="s">
        <v>138</v>
      </c>
      <c r="C63" s="95" t="s">
        <v>139</v>
      </c>
      <c r="D63" s="57">
        <v>4000</v>
      </c>
      <c r="E63" s="57">
        <v>4000</v>
      </c>
      <c r="F63" s="57">
        <v>4000</v>
      </c>
    </row>
    <row r="64" spans="1:6">
      <c r="A64" s="48">
        <f t="shared" si="1"/>
        <v>4</v>
      </c>
      <c r="B64" s="77" t="s">
        <v>140</v>
      </c>
      <c r="C64" s="95" t="s">
        <v>141</v>
      </c>
      <c r="D64" s="58">
        <v>3808</v>
      </c>
      <c r="E64" s="58">
        <v>3808</v>
      </c>
      <c r="F64" s="58">
        <v>3808</v>
      </c>
    </row>
    <row r="65" spans="1:6">
      <c r="A65" s="48">
        <f t="shared" si="1"/>
        <v>3</v>
      </c>
      <c r="B65" s="77">
        <v>3723</v>
      </c>
      <c r="C65" s="95" t="s">
        <v>316</v>
      </c>
      <c r="D65" s="57">
        <f>D66+D67</f>
        <v>0</v>
      </c>
      <c r="E65" s="57">
        <f>E66+E67</f>
        <v>0</v>
      </c>
      <c r="F65" s="57">
        <f>F66+F67</f>
        <v>0</v>
      </c>
    </row>
    <row r="66" spans="1:6" ht="12.75">
      <c r="A66" s="48">
        <f t="shared" si="1"/>
        <v>4</v>
      </c>
      <c r="B66" s="55" t="s">
        <v>142</v>
      </c>
      <c r="C66" s="93" t="s">
        <v>143</v>
      </c>
      <c r="D66" s="56">
        <f>D67</f>
        <v>0</v>
      </c>
      <c r="E66" s="56">
        <f>E67</f>
        <v>0</v>
      </c>
      <c r="F66" s="56">
        <f>F67</f>
        <v>0</v>
      </c>
    </row>
    <row r="67" spans="1:6">
      <c r="A67" s="48">
        <f t="shared" si="1"/>
        <v>4</v>
      </c>
      <c r="B67" s="76">
        <v>383</v>
      </c>
      <c r="C67" s="94" t="s">
        <v>144</v>
      </c>
      <c r="D67" s="58">
        <f>D68+D69</f>
        <v>0</v>
      </c>
      <c r="E67" s="58">
        <f>E68+E69</f>
        <v>0</v>
      </c>
      <c r="F67" s="58">
        <f>F68+F69</f>
        <v>0</v>
      </c>
    </row>
    <row r="68" spans="1:6">
      <c r="A68" s="48">
        <f t="shared" si="1"/>
        <v>2</v>
      </c>
      <c r="B68" s="77">
        <v>3831</v>
      </c>
      <c r="C68" s="95" t="s">
        <v>145</v>
      </c>
      <c r="D68" s="57">
        <v>0</v>
      </c>
      <c r="E68" s="57">
        <v>0</v>
      </c>
      <c r="F68" s="57">
        <v>0</v>
      </c>
    </row>
    <row r="69" spans="1:6">
      <c r="A69" s="48">
        <f t="shared" si="1"/>
        <v>3</v>
      </c>
      <c r="B69" s="77">
        <v>3834</v>
      </c>
      <c r="C69" s="95" t="s">
        <v>146</v>
      </c>
      <c r="D69" s="57">
        <v>0</v>
      </c>
      <c r="E69" s="57">
        <v>0</v>
      </c>
      <c r="F69" s="57">
        <v>0</v>
      </c>
    </row>
    <row r="70" spans="1:6" ht="12.75">
      <c r="A70" s="48">
        <f t="shared" si="1"/>
        <v>4</v>
      </c>
      <c r="B70" s="55" t="s">
        <v>147</v>
      </c>
      <c r="C70" s="93" t="s">
        <v>32</v>
      </c>
      <c r="D70" s="56">
        <f>D71+D77+D99+D102+D105</f>
        <v>213321.36</v>
      </c>
      <c r="E70" s="56">
        <f>E71+E77+E99+E102+E105</f>
        <v>183321.36</v>
      </c>
      <c r="F70" s="56">
        <f>F71+F77+F99+F102+F105</f>
        <v>183321.36</v>
      </c>
    </row>
    <row r="71" spans="1:6" ht="12.75">
      <c r="A71" s="48">
        <f t="shared" si="1"/>
        <v>3</v>
      </c>
      <c r="B71" s="55" t="s">
        <v>148</v>
      </c>
      <c r="C71" s="93" t="s">
        <v>149</v>
      </c>
      <c r="D71" s="57">
        <f>SUM(D72+D74)</f>
        <v>0</v>
      </c>
      <c r="E71" s="57">
        <f>SUM(E72+E74)</f>
        <v>0</v>
      </c>
      <c r="F71" s="57">
        <f>SUM(F72+F74)</f>
        <v>0</v>
      </c>
    </row>
    <row r="72" spans="1:6">
      <c r="A72" s="48">
        <f t="shared" si="1"/>
        <v>4</v>
      </c>
      <c r="B72" s="76" t="s">
        <v>150</v>
      </c>
      <c r="C72" s="94" t="s">
        <v>33</v>
      </c>
      <c r="D72" s="58">
        <f>D73</f>
        <v>0</v>
      </c>
      <c r="E72" s="58">
        <f>E73</f>
        <v>0</v>
      </c>
      <c r="F72" s="58">
        <f>F73</f>
        <v>0</v>
      </c>
    </row>
    <row r="73" spans="1:6">
      <c r="A73" s="48">
        <f t="shared" si="1"/>
        <v>4</v>
      </c>
      <c r="B73" s="77" t="s">
        <v>151</v>
      </c>
      <c r="C73" s="95" t="s">
        <v>152</v>
      </c>
      <c r="D73" s="58"/>
      <c r="E73" s="58"/>
      <c r="F73" s="58"/>
    </row>
    <row r="74" spans="1:6">
      <c r="A74" s="48">
        <f t="shared" si="1"/>
        <v>4</v>
      </c>
      <c r="B74" s="76" t="s">
        <v>153</v>
      </c>
      <c r="C74" s="94" t="s">
        <v>154</v>
      </c>
      <c r="D74" s="58">
        <f>D75+D76</f>
        <v>0</v>
      </c>
      <c r="E74" s="58">
        <f>E75+E76</f>
        <v>0</v>
      </c>
      <c r="F74" s="58">
        <f>F75+F76</f>
        <v>0</v>
      </c>
    </row>
    <row r="75" spans="1:6">
      <c r="A75" s="48">
        <f t="shared" si="1"/>
        <v>4</v>
      </c>
      <c r="B75" s="77" t="s">
        <v>155</v>
      </c>
      <c r="C75" s="95" t="s">
        <v>156</v>
      </c>
      <c r="D75" s="58"/>
      <c r="E75" s="58"/>
      <c r="F75" s="58"/>
    </row>
    <row r="76" spans="1:6">
      <c r="A76" s="48">
        <f t="shared" si="1"/>
        <v>4</v>
      </c>
      <c r="B76" s="77" t="s">
        <v>157</v>
      </c>
      <c r="C76" s="95" t="s">
        <v>158</v>
      </c>
      <c r="D76" s="58"/>
      <c r="E76" s="58"/>
      <c r="F76" s="58"/>
    </row>
    <row r="77" spans="1:6" ht="12.75">
      <c r="A77" s="48">
        <f t="shared" si="1"/>
        <v>4</v>
      </c>
      <c r="B77" s="55" t="s">
        <v>159</v>
      </c>
      <c r="C77" s="93" t="s">
        <v>160</v>
      </c>
      <c r="D77" s="58">
        <f>D78+D80+D88+D90+D93+D95</f>
        <v>213321.36</v>
      </c>
      <c r="E77" s="58">
        <f t="shared" ref="E77:F77" si="2">E78+E80+E88+E90+E93+E95</f>
        <v>183321.36</v>
      </c>
      <c r="F77" s="58">
        <f t="shared" si="2"/>
        <v>183321.36</v>
      </c>
    </row>
    <row r="78" spans="1:6">
      <c r="A78" s="48">
        <f t="shared" si="1"/>
        <v>4</v>
      </c>
      <c r="B78" s="76" t="s">
        <v>161</v>
      </c>
      <c r="C78" s="94" t="s">
        <v>162</v>
      </c>
      <c r="D78" s="58">
        <f>D79</f>
        <v>0</v>
      </c>
      <c r="E78" s="58">
        <f>E79</f>
        <v>0</v>
      </c>
      <c r="F78" s="58">
        <f>F79</f>
        <v>0</v>
      </c>
    </row>
    <row r="79" spans="1:6">
      <c r="A79" s="48">
        <f t="shared" si="1"/>
        <v>3</v>
      </c>
      <c r="B79" s="77" t="s">
        <v>163</v>
      </c>
      <c r="C79" s="95" t="s">
        <v>164</v>
      </c>
      <c r="D79" s="57">
        <v>0</v>
      </c>
      <c r="E79" s="57">
        <v>0</v>
      </c>
      <c r="F79" s="57">
        <v>0</v>
      </c>
    </row>
    <row r="80" spans="1:6">
      <c r="A80" s="48">
        <f t="shared" si="1"/>
        <v>4</v>
      </c>
      <c r="B80" s="76" t="s">
        <v>165</v>
      </c>
      <c r="C80" s="94" t="s">
        <v>31</v>
      </c>
      <c r="D80" s="58">
        <f>D81+D82+D83+D84+D85+D86+D87</f>
        <v>79821.36</v>
      </c>
      <c r="E80" s="58">
        <f t="shared" ref="E80:F80" si="3">E81+E82+E83+E84+E85+E86+E87</f>
        <v>49821.36</v>
      </c>
      <c r="F80" s="58">
        <f t="shared" si="3"/>
        <v>49821.36</v>
      </c>
    </row>
    <row r="81" spans="1:6">
      <c r="A81" s="48">
        <f t="shared" si="1"/>
        <v>3</v>
      </c>
      <c r="B81" s="77" t="s">
        <v>166</v>
      </c>
      <c r="C81" s="95" t="s">
        <v>167</v>
      </c>
      <c r="D81" s="57">
        <v>0</v>
      </c>
      <c r="E81" s="57">
        <v>0</v>
      </c>
      <c r="F81" s="57">
        <v>0</v>
      </c>
    </row>
    <row r="82" spans="1:6">
      <c r="A82" s="48">
        <f t="shared" si="1"/>
        <v>4</v>
      </c>
      <c r="B82" s="77" t="s">
        <v>168</v>
      </c>
      <c r="C82" s="95" t="s">
        <v>169</v>
      </c>
      <c r="D82" s="58">
        <f>'Plan rash. i izdat. po izvorima'!C110</f>
        <v>0</v>
      </c>
      <c r="E82" s="58">
        <f>'Plan rash. i izdat. po izvorima'!D110</f>
        <v>0</v>
      </c>
      <c r="F82" s="58">
        <f>'Plan rash. i izdat. po izvorima'!E110</f>
        <v>0</v>
      </c>
    </row>
    <row r="83" spans="1:6">
      <c r="A83" s="48">
        <f t="shared" si="1"/>
        <v>4</v>
      </c>
      <c r="B83" s="77" t="s">
        <v>170</v>
      </c>
      <c r="C83" s="95" t="s">
        <v>171</v>
      </c>
      <c r="D83" s="58">
        <v>41827.56</v>
      </c>
      <c r="E83" s="58">
        <v>41827.56</v>
      </c>
      <c r="F83" s="58">
        <v>41827.56</v>
      </c>
    </row>
    <row r="84" spans="1:6">
      <c r="A84" s="48">
        <f t="shared" si="1"/>
        <v>3</v>
      </c>
      <c r="B84" s="77" t="s">
        <v>172</v>
      </c>
      <c r="C84" s="95" t="s">
        <v>173</v>
      </c>
      <c r="D84" s="57"/>
      <c r="E84" s="57"/>
      <c r="F84" s="57"/>
    </row>
    <row r="85" spans="1:6">
      <c r="A85" s="48">
        <f t="shared" si="1"/>
        <v>4</v>
      </c>
      <c r="B85" s="77" t="s">
        <v>174</v>
      </c>
      <c r="C85" s="95" t="s">
        <v>175</v>
      </c>
      <c r="D85" s="58"/>
      <c r="E85" s="58"/>
      <c r="F85" s="58"/>
    </row>
    <row r="86" spans="1:6">
      <c r="A86" s="48">
        <f t="shared" si="1"/>
        <v>3</v>
      </c>
      <c r="B86" s="77" t="s">
        <v>176</v>
      </c>
      <c r="C86" s="95" t="s">
        <v>177</v>
      </c>
      <c r="D86" s="57"/>
      <c r="E86" s="57"/>
      <c r="F86" s="57"/>
    </row>
    <row r="87" spans="1:6">
      <c r="A87" s="48">
        <f t="shared" si="1"/>
        <v>4</v>
      </c>
      <c r="B87" s="77" t="s">
        <v>178</v>
      </c>
      <c r="C87" s="95" t="s">
        <v>48</v>
      </c>
      <c r="D87" s="58">
        <v>37993.800000000003</v>
      </c>
      <c r="E87" s="58">
        <v>7993.8</v>
      </c>
      <c r="F87" s="58">
        <v>7993.8</v>
      </c>
    </row>
    <row r="88" spans="1:6">
      <c r="A88" s="48">
        <f t="shared" si="1"/>
        <v>4</v>
      </c>
      <c r="B88" s="76" t="s">
        <v>179</v>
      </c>
      <c r="C88" s="94" t="s">
        <v>180</v>
      </c>
      <c r="D88" s="58">
        <f>D89</f>
        <v>0</v>
      </c>
      <c r="E88" s="58">
        <f>E89</f>
        <v>0</v>
      </c>
      <c r="F88" s="58">
        <f>F89</f>
        <v>0</v>
      </c>
    </row>
    <row r="89" spans="1:6">
      <c r="A89" s="48">
        <f t="shared" ref="A89:A107" si="4">LEN(B98)</f>
        <v>4</v>
      </c>
      <c r="B89" s="77" t="s">
        <v>181</v>
      </c>
      <c r="C89" s="95" t="s">
        <v>182</v>
      </c>
      <c r="D89" s="58"/>
      <c r="E89" s="58"/>
      <c r="F89" s="58"/>
    </row>
    <row r="90" spans="1:6" ht="12.75">
      <c r="A90" s="48">
        <f t="shared" si="4"/>
        <v>2</v>
      </c>
      <c r="B90" s="76" t="s">
        <v>183</v>
      </c>
      <c r="C90" s="94" t="s">
        <v>34</v>
      </c>
      <c r="D90" s="56">
        <f>D91+D92</f>
        <v>133500</v>
      </c>
      <c r="E90" s="56">
        <f t="shared" ref="E90:F90" si="5">E91+E92</f>
        <v>133500</v>
      </c>
      <c r="F90" s="56">
        <f t="shared" si="5"/>
        <v>133500</v>
      </c>
    </row>
    <row r="91" spans="1:6">
      <c r="A91" s="48">
        <f t="shared" si="4"/>
        <v>3</v>
      </c>
      <c r="B91" s="77">
        <v>4241</v>
      </c>
      <c r="C91" s="95" t="s">
        <v>356</v>
      </c>
      <c r="D91" s="57">
        <v>133500</v>
      </c>
      <c r="E91" s="57">
        <v>133500</v>
      </c>
      <c r="F91" s="57">
        <v>133500</v>
      </c>
    </row>
    <row r="92" spans="1:6">
      <c r="A92" s="48">
        <f t="shared" si="4"/>
        <v>4</v>
      </c>
      <c r="B92" s="77" t="s">
        <v>184</v>
      </c>
      <c r="C92" s="95" t="s">
        <v>185</v>
      </c>
      <c r="D92" s="58"/>
      <c r="E92" s="58"/>
      <c r="F92" s="58"/>
    </row>
    <row r="93" spans="1:6" ht="12.75">
      <c r="A93" s="48">
        <f t="shared" si="4"/>
        <v>2</v>
      </c>
      <c r="B93" s="76">
        <v>425</v>
      </c>
      <c r="C93" s="94" t="s">
        <v>186</v>
      </c>
      <c r="D93" s="56">
        <f>D94</f>
        <v>0</v>
      </c>
      <c r="E93" s="56">
        <f>E94</f>
        <v>0</v>
      </c>
      <c r="F93" s="56">
        <f>F94</f>
        <v>0</v>
      </c>
    </row>
    <row r="94" spans="1:6">
      <c r="A94" s="48">
        <f t="shared" si="4"/>
        <v>3</v>
      </c>
      <c r="B94" s="77" t="s">
        <v>187</v>
      </c>
      <c r="C94" s="95" t="s">
        <v>188</v>
      </c>
      <c r="D94" s="57">
        <v>0</v>
      </c>
      <c r="E94" s="57">
        <v>0</v>
      </c>
      <c r="F94" s="57">
        <v>0</v>
      </c>
    </row>
    <row r="95" spans="1:6" ht="12.75">
      <c r="A95" s="48">
        <f t="shared" si="4"/>
        <v>4</v>
      </c>
      <c r="B95" s="76" t="s">
        <v>189</v>
      </c>
      <c r="C95" s="94" t="s">
        <v>190</v>
      </c>
      <c r="D95" s="56">
        <f>D96+D97+D98</f>
        <v>0</v>
      </c>
      <c r="E95" s="56">
        <f>E96+E97+E98</f>
        <v>0</v>
      </c>
      <c r="F95" s="56">
        <f>F96+F97+F98</f>
        <v>0</v>
      </c>
    </row>
    <row r="96" spans="1:6" ht="12.75">
      <c r="A96" s="48">
        <f t="shared" si="4"/>
        <v>2</v>
      </c>
      <c r="B96" s="77" t="s">
        <v>191</v>
      </c>
      <c r="C96" s="95" t="s">
        <v>192</v>
      </c>
      <c r="D96" s="56"/>
      <c r="E96" s="56"/>
      <c r="F96" s="56"/>
    </row>
    <row r="97" spans="1:6">
      <c r="A97" s="48">
        <f t="shared" si="4"/>
        <v>3</v>
      </c>
      <c r="B97" s="77" t="s">
        <v>193</v>
      </c>
      <c r="C97" s="95" t="s">
        <v>194</v>
      </c>
      <c r="D97" s="57"/>
      <c r="E97" s="57"/>
      <c r="F97" s="57"/>
    </row>
    <row r="98" spans="1:6">
      <c r="A98" s="48">
        <f t="shared" si="4"/>
        <v>4</v>
      </c>
      <c r="B98" s="77" t="s">
        <v>195</v>
      </c>
      <c r="C98" s="95" t="s">
        <v>196</v>
      </c>
      <c r="D98" s="58"/>
      <c r="E98" s="58"/>
      <c r="F98" s="58"/>
    </row>
    <row r="99" spans="1:6" ht="25.5">
      <c r="A99" s="48">
        <f t="shared" si="4"/>
        <v>3</v>
      </c>
      <c r="B99" s="55" t="s">
        <v>197</v>
      </c>
      <c r="C99" s="93" t="s">
        <v>198</v>
      </c>
      <c r="D99" s="56">
        <f>D100+D102+D105</f>
        <v>0</v>
      </c>
      <c r="E99" s="56">
        <f>E100+E102+E105</f>
        <v>0</v>
      </c>
      <c r="F99" s="56">
        <f>F100+F102+F105</f>
        <v>0</v>
      </c>
    </row>
    <row r="100" spans="1:6">
      <c r="A100" s="48">
        <f t="shared" si="4"/>
        <v>4</v>
      </c>
      <c r="B100" s="76" t="s">
        <v>199</v>
      </c>
      <c r="C100" s="94" t="s">
        <v>200</v>
      </c>
      <c r="D100" s="58"/>
      <c r="E100" s="58"/>
      <c r="F100" s="58"/>
    </row>
    <row r="101" spans="1:6">
      <c r="A101" s="48">
        <f t="shared" si="4"/>
        <v>1</v>
      </c>
      <c r="B101" s="77" t="s">
        <v>201</v>
      </c>
      <c r="C101" s="95" t="s">
        <v>202</v>
      </c>
      <c r="D101" s="57">
        <v>0</v>
      </c>
      <c r="E101" s="57">
        <v>0</v>
      </c>
      <c r="F101" s="57">
        <v>0</v>
      </c>
    </row>
    <row r="102" spans="1:6" ht="12.75">
      <c r="A102" s="48">
        <f t="shared" si="4"/>
        <v>2</v>
      </c>
      <c r="B102" s="55" t="s">
        <v>203</v>
      </c>
      <c r="C102" s="93" t="s">
        <v>204</v>
      </c>
      <c r="D102" s="56">
        <f t="shared" ref="D102:F103" si="6">D103</f>
        <v>0</v>
      </c>
      <c r="E102" s="56">
        <f t="shared" si="6"/>
        <v>0</v>
      </c>
      <c r="F102" s="56">
        <f t="shared" si="6"/>
        <v>0</v>
      </c>
    </row>
    <row r="103" spans="1:6">
      <c r="A103" s="48">
        <f t="shared" si="4"/>
        <v>3</v>
      </c>
      <c r="B103" s="76" t="s">
        <v>205</v>
      </c>
      <c r="C103" s="94" t="s">
        <v>206</v>
      </c>
      <c r="D103" s="57">
        <f t="shared" si="6"/>
        <v>0</v>
      </c>
      <c r="E103" s="57">
        <f t="shared" si="6"/>
        <v>0</v>
      </c>
      <c r="F103" s="57">
        <f t="shared" si="6"/>
        <v>0</v>
      </c>
    </row>
    <row r="104" spans="1:6">
      <c r="A104" s="48">
        <f t="shared" si="4"/>
        <v>4</v>
      </c>
      <c r="B104" s="77" t="s">
        <v>207</v>
      </c>
      <c r="C104" s="95" t="s">
        <v>206</v>
      </c>
      <c r="D104" s="57"/>
      <c r="E104" s="57"/>
      <c r="F104" s="57"/>
    </row>
    <row r="105" spans="1:6" ht="12.75">
      <c r="A105" s="48">
        <f t="shared" si="4"/>
        <v>2</v>
      </c>
      <c r="B105" s="55" t="s">
        <v>208</v>
      </c>
      <c r="C105" s="93" t="s">
        <v>209</v>
      </c>
      <c r="D105" s="57">
        <f>D106+D108</f>
        <v>0</v>
      </c>
      <c r="E105" s="57">
        <f>E106+E108</f>
        <v>0</v>
      </c>
      <c r="F105" s="57">
        <f>F106+F108</f>
        <v>0</v>
      </c>
    </row>
    <row r="106" spans="1:6">
      <c r="A106" s="48">
        <f t="shared" si="4"/>
        <v>3</v>
      </c>
      <c r="B106" s="76" t="s">
        <v>210</v>
      </c>
      <c r="C106" s="94" t="s">
        <v>49</v>
      </c>
      <c r="D106" s="57">
        <f>D107</f>
        <v>0</v>
      </c>
      <c r="E106" s="57">
        <f>E107</f>
        <v>0</v>
      </c>
      <c r="F106" s="57">
        <f>F107</f>
        <v>0</v>
      </c>
    </row>
    <row r="107" spans="1:6">
      <c r="A107" s="48">
        <f t="shared" si="4"/>
        <v>4</v>
      </c>
      <c r="B107" s="77" t="s">
        <v>211</v>
      </c>
      <c r="C107" s="95" t="s">
        <v>49</v>
      </c>
      <c r="D107" s="57"/>
      <c r="E107" s="57"/>
      <c r="F107" s="57"/>
    </row>
    <row r="108" spans="1:6">
      <c r="B108" s="76">
        <v>452</v>
      </c>
      <c r="C108" s="94" t="s">
        <v>212</v>
      </c>
      <c r="D108" s="57">
        <f>D109</f>
        <v>0</v>
      </c>
      <c r="E108" s="57">
        <f>E109</f>
        <v>0</v>
      </c>
      <c r="F108" s="57">
        <f>F109</f>
        <v>0</v>
      </c>
    </row>
    <row r="109" spans="1:6">
      <c r="B109" s="77" t="s">
        <v>213</v>
      </c>
      <c r="C109" s="95" t="s">
        <v>212</v>
      </c>
      <c r="D109" s="57"/>
      <c r="E109" s="57"/>
      <c r="F109" s="57"/>
    </row>
    <row r="110" spans="1:6" ht="12.75">
      <c r="B110" s="55" t="s">
        <v>214</v>
      </c>
      <c r="C110" s="93" t="s">
        <v>215</v>
      </c>
      <c r="D110" s="57">
        <f>D111+D114</f>
        <v>0</v>
      </c>
      <c r="E110" s="57">
        <f>E111+E114</f>
        <v>0</v>
      </c>
      <c r="F110" s="57">
        <f>F111+F114</f>
        <v>0</v>
      </c>
    </row>
    <row r="111" spans="1:6" ht="12.75">
      <c r="B111" s="55" t="s">
        <v>216</v>
      </c>
      <c r="C111" s="93" t="s">
        <v>217</v>
      </c>
      <c r="D111" s="57">
        <f t="shared" ref="D111:F112" si="7">D112</f>
        <v>0</v>
      </c>
      <c r="E111" s="57">
        <f t="shared" si="7"/>
        <v>0</v>
      </c>
      <c r="F111" s="57">
        <f t="shared" si="7"/>
        <v>0</v>
      </c>
    </row>
    <row r="112" spans="1:6">
      <c r="B112" s="76" t="s">
        <v>218</v>
      </c>
      <c r="C112" s="94" t="s">
        <v>219</v>
      </c>
      <c r="D112" s="57">
        <f t="shared" si="7"/>
        <v>0</v>
      </c>
      <c r="E112" s="57">
        <f t="shared" si="7"/>
        <v>0</v>
      </c>
      <c r="F112" s="57">
        <f t="shared" si="7"/>
        <v>0</v>
      </c>
    </row>
    <row r="113" spans="2:6">
      <c r="B113" s="77" t="s">
        <v>220</v>
      </c>
      <c r="C113" s="95" t="s">
        <v>219</v>
      </c>
      <c r="D113" s="57"/>
      <c r="E113" s="57"/>
      <c r="F113" s="57"/>
    </row>
    <row r="114" spans="2:6" ht="12.75">
      <c r="B114" s="55" t="s">
        <v>221</v>
      </c>
      <c r="C114" s="93" t="s">
        <v>222</v>
      </c>
      <c r="D114" s="57">
        <f t="shared" ref="D114:F115" si="8">D115</f>
        <v>0</v>
      </c>
      <c r="E114" s="57">
        <f t="shared" si="8"/>
        <v>0</v>
      </c>
      <c r="F114" s="57">
        <f t="shared" si="8"/>
        <v>0</v>
      </c>
    </row>
    <row r="115" spans="2:6" ht="24">
      <c r="B115" s="76" t="s">
        <v>223</v>
      </c>
      <c r="C115" s="94" t="s">
        <v>224</v>
      </c>
      <c r="D115" s="57">
        <f t="shared" si="8"/>
        <v>0</v>
      </c>
      <c r="E115" s="57">
        <f t="shared" si="8"/>
        <v>0</v>
      </c>
      <c r="F115" s="57">
        <f t="shared" si="8"/>
        <v>0</v>
      </c>
    </row>
    <row r="116" spans="2:6" ht="22.5">
      <c r="B116" s="77" t="s">
        <v>225</v>
      </c>
      <c r="C116" s="95" t="s">
        <v>226</v>
      </c>
      <c r="D116" s="57"/>
      <c r="E116" s="57"/>
      <c r="F116" s="57"/>
    </row>
  </sheetData>
  <autoFilter ref="A2:D107"/>
  <mergeCells count="1">
    <mergeCell ref="C1:D1"/>
  </mergeCells>
  <pageMargins left="0.75" right="0.75" top="1" bottom="1" header="0.5" footer="0.5"/>
  <pageSetup paperSize="9" scale="77" orientation="portrait" r:id="rId1"/>
  <rowBreaks count="1" manualBreakCount="1">
    <brk id="69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H155"/>
  <sheetViews>
    <sheetView view="pageBreakPreview" topLeftCell="A4" zoomScaleNormal="100" zoomScaleSheetLayoutView="100" workbookViewId="0">
      <selection activeCell="E39" sqref="E39"/>
    </sheetView>
  </sheetViews>
  <sheetFormatPr defaultColWidth="11.42578125" defaultRowHeight="12.75"/>
  <cols>
    <col min="1" max="1" width="16" style="15" customWidth="1"/>
    <col min="2" max="3" width="17.5703125" style="15" customWidth="1"/>
    <col min="4" max="4" width="17.5703125" style="26" customWidth="1"/>
    <col min="5" max="7" width="17.5703125" style="35" customWidth="1"/>
    <col min="8" max="8" width="18.85546875" style="35" customWidth="1"/>
    <col min="9" max="9" width="14.28515625" style="35" customWidth="1"/>
    <col min="10" max="10" width="7.85546875" style="35" customWidth="1"/>
    <col min="11" max="16384" width="11.42578125" style="35"/>
  </cols>
  <sheetData>
    <row r="1" spans="1:8" ht="24" customHeight="1">
      <c r="A1" s="219" t="s">
        <v>7</v>
      </c>
      <c r="B1" s="219"/>
      <c r="C1" s="219"/>
      <c r="D1" s="219"/>
      <c r="E1" s="219"/>
      <c r="F1" s="219"/>
      <c r="G1" s="219"/>
      <c r="H1" s="219"/>
    </row>
    <row r="2" spans="1:8" s="1" customFormat="1" ht="13.5" thickBot="1">
      <c r="A2" s="5"/>
      <c r="H2" s="6" t="s">
        <v>8</v>
      </c>
    </row>
    <row r="3" spans="1:8" s="1" customFormat="1" ht="26.25" thickBot="1">
      <c r="A3" s="33" t="s">
        <v>9</v>
      </c>
      <c r="B3" s="216" t="s">
        <v>327</v>
      </c>
      <c r="C3" s="217"/>
      <c r="D3" s="217"/>
      <c r="E3" s="217"/>
      <c r="F3" s="217"/>
      <c r="G3" s="217"/>
      <c r="H3" s="218"/>
    </row>
    <row r="4" spans="1:8" s="1" customFormat="1" ht="77.25" thickBot="1">
      <c r="A4" s="34" t="s">
        <v>10</v>
      </c>
      <c r="B4" s="7" t="s">
        <v>351</v>
      </c>
      <c r="C4" s="8" t="s">
        <v>12</v>
      </c>
      <c r="D4" s="8" t="s">
        <v>13</v>
      </c>
      <c r="E4" s="8" t="s">
        <v>14</v>
      </c>
      <c r="F4" s="8" t="s">
        <v>15</v>
      </c>
      <c r="G4" s="8" t="s">
        <v>330</v>
      </c>
      <c r="H4" s="9" t="s">
        <v>16</v>
      </c>
    </row>
    <row r="5" spans="1:8" s="1" customFormat="1">
      <c r="A5" s="10">
        <v>65264</v>
      </c>
      <c r="B5" s="156"/>
      <c r="C5" s="157"/>
      <c r="D5" s="157">
        <v>958527.52</v>
      </c>
      <c r="E5" s="157"/>
      <c r="F5" s="157"/>
      <c r="G5" s="158"/>
      <c r="H5" s="159"/>
    </row>
    <row r="6" spans="1:8" s="1" customFormat="1">
      <c r="A6" s="10">
        <v>65267</v>
      </c>
      <c r="B6" s="156"/>
      <c r="C6" s="157"/>
      <c r="D6" s="157"/>
      <c r="E6" s="157"/>
      <c r="F6" s="157"/>
      <c r="G6" s="158">
        <v>5000</v>
      </c>
      <c r="H6" s="159"/>
    </row>
    <row r="7" spans="1:8" s="1" customFormat="1">
      <c r="A7" s="10">
        <v>66151</v>
      </c>
      <c r="B7" s="156"/>
      <c r="C7" s="157">
        <v>73000</v>
      </c>
      <c r="D7" s="157"/>
      <c r="E7" s="157"/>
      <c r="F7" s="157"/>
      <c r="G7" s="158"/>
      <c r="H7" s="159"/>
    </row>
    <row r="8" spans="1:8" s="1" customFormat="1">
      <c r="A8" s="11">
        <v>67111</v>
      </c>
      <c r="B8" s="156">
        <v>998796.39</v>
      </c>
      <c r="C8" s="157"/>
      <c r="D8" s="157"/>
      <c r="E8" s="157"/>
      <c r="F8" s="157"/>
      <c r="G8" s="158"/>
      <c r="H8" s="159"/>
    </row>
    <row r="9" spans="1:8" s="1" customFormat="1">
      <c r="A9" s="12">
        <v>63613</v>
      </c>
      <c r="B9" s="156"/>
      <c r="C9" s="157"/>
      <c r="D9" s="157"/>
      <c r="E9" s="157">
        <v>476607.29</v>
      </c>
      <c r="F9" s="157"/>
      <c r="G9" s="158"/>
      <c r="H9" s="159"/>
    </row>
    <row r="10" spans="1:8" s="1" customFormat="1">
      <c r="A10" s="12">
        <v>63622</v>
      </c>
      <c r="B10" s="156"/>
      <c r="C10" s="157"/>
      <c r="D10" s="157"/>
      <c r="E10" s="157">
        <v>133500</v>
      </c>
      <c r="F10" s="157"/>
      <c r="G10" s="158"/>
      <c r="H10" s="159"/>
    </row>
    <row r="11" spans="1:8" s="1" customFormat="1">
      <c r="A11" s="12">
        <v>72119</v>
      </c>
      <c r="B11" s="156"/>
      <c r="C11" s="157"/>
      <c r="D11" s="157"/>
      <c r="E11" s="157"/>
      <c r="F11" s="157"/>
      <c r="G11" s="158">
        <v>4290</v>
      </c>
      <c r="H11" s="159"/>
    </row>
    <row r="12" spans="1:8" s="1" customFormat="1">
      <c r="A12" s="12">
        <v>63612</v>
      </c>
      <c r="B12" s="156"/>
      <c r="C12" s="157"/>
      <c r="D12" s="157"/>
      <c r="E12" s="157">
        <v>6982687.6799999997</v>
      </c>
      <c r="F12" s="157"/>
      <c r="G12" s="158"/>
      <c r="H12" s="159"/>
    </row>
    <row r="13" spans="1:8" s="1" customFormat="1">
      <c r="A13" s="12">
        <v>63811</v>
      </c>
      <c r="B13" s="156"/>
      <c r="C13" s="157"/>
      <c r="D13" s="157"/>
      <c r="E13" s="157">
        <v>0</v>
      </c>
      <c r="F13" s="157"/>
      <c r="G13" s="158"/>
      <c r="H13" s="159"/>
    </row>
    <row r="14" spans="1:8" s="1" customFormat="1">
      <c r="A14" s="12">
        <v>63414</v>
      </c>
      <c r="B14" s="156"/>
      <c r="C14" s="157"/>
      <c r="D14" s="157"/>
      <c r="E14" s="157">
        <v>0</v>
      </c>
      <c r="F14" s="157"/>
      <c r="G14" s="158"/>
      <c r="H14" s="159"/>
    </row>
    <row r="15" spans="1:8" s="1" customFormat="1" ht="30" customHeight="1">
      <c r="A15" s="12">
        <v>63612</v>
      </c>
      <c r="B15" s="156"/>
      <c r="C15" s="157"/>
      <c r="D15" s="157"/>
      <c r="E15" s="157">
        <v>0</v>
      </c>
      <c r="F15" s="157"/>
      <c r="G15" s="158"/>
      <c r="H15" s="159"/>
    </row>
    <row r="16" spans="1:8" s="1" customFormat="1" ht="28.5" customHeight="1" thickBot="1">
      <c r="A16" s="13">
        <v>64132</v>
      </c>
      <c r="B16" s="160"/>
      <c r="C16" s="161">
        <v>300</v>
      </c>
      <c r="D16" s="161"/>
      <c r="E16" s="161"/>
      <c r="F16" s="161"/>
      <c r="G16" s="162"/>
      <c r="H16" s="163"/>
    </row>
    <row r="17" spans="1:8" ht="26.25" thickBot="1">
      <c r="A17" s="14" t="s">
        <v>17</v>
      </c>
      <c r="B17" s="164">
        <f>SUM(B5:B16)</f>
        <v>998796.39</v>
      </c>
      <c r="C17" s="164">
        <f t="shared" ref="C17:H17" si="0">SUM(C5:C16)</f>
        <v>73300</v>
      </c>
      <c r="D17" s="164">
        <f t="shared" si="0"/>
        <v>958527.52</v>
      </c>
      <c r="E17" s="164">
        <f t="shared" si="0"/>
        <v>7592794.9699999997</v>
      </c>
      <c r="F17" s="164">
        <f t="shared" si="0"/>
        <v>0</v>
      </c>
      <c r="G17" s="164">
        <f t="shared" si="0"/>
        <v>9290</v>
      </c>
      <c r="H17" s="165">
        <f t="shared" si="0"/>
        <v>0</v>
      </c>
    </row>
    <row r="18" spans="1:8" ht="24" customHeight="1" thickBot="1">
      <c r="A18" s="14" t="s">
        <v>328</v>
      </c>
      <c r="B18" s="210">
        <f>B17+C17+D17+E17+F17+G17+H17</f>
        <v>9632708.879999999</v>
      </c>
      <c r="C18" s="211"/>
      <c r="D18" s="211"/>
      <c r="E18" s="211"/>
      <c r="F18" s="211"/>
      <c r="G18" s="211"/>
      <c r="H18" s="212"/>
    </row>
    <row r="19" spans="1:8" s="130" customFormat="1" ht="24" customHeight="1" thickBot="1">
      <c r="A19" s="14"/>
      <c r="B19" s="168"/>
      <c r="C19" s="169"/>
      <c r="D19" s="169"/>
      <c r="E19" s="169"/>
      <c r="F19" s="169"/>
      <c r="G19" s="169"/>
      <c r="H19" s="170"/>
    </row>
    <row r="20" spans="1:8" ht="26.25" thickBot="1">
      <c r="A20" s="33" t="s">
        <v>9</v>
      </c>
      <c r="B20" s="216" t="s">
        <v>359</v>
      </c>
      <c r="C20" s="217"/>
      <c r="D20" s="217"/>
      <c r="E20" s="217"/>
      <c r="F20" s="217"/>
      <c r="G20" s="217"/>
      <c r="H20" s="218"/>
    </row>
    <row r="21" spans="1:8" ht="77.25" thickBot="1">
      <c r="A21" s="34" t="s">
        <v>10</v>
      </c>
      <c r="B21" s="7" t="s">
        <v>351</v>
      </c>
      <c r="C21" s="8" t="s">
        <v>12</v>
      </c>
      <c r="D21" s="8" t="s">
        <v>13</v>
      </c>
      <c r="E21" s="8" t="s">
        <v>14</v>
      </c>
      <c r="F21" s="8" t="s">
        <v>15</v>
      </c>
      <c r="G21" s="8" t="s">
        <v>330</v>
      </c>
      <c r="H21" s="9" t="s">
        <v>16</v>
      </c>
    </row>
    <row r="22" spans="1:8">
      <c r="A22" s="10">
        <v>65264</v>
      </c>
      <c r="B22" s="156"/>
      <c r="C22" s="157"/>
      <c r="D22" s="157">
        <v>958527.52</v>
      </c>
      <c r="E22" s="157"/>
      <c r="F22" s="157"/>
      <c r="G22" s="158"/>
      <c r="H22" s="159"/>
    </row>
    <row r="23" spans="1:8">
      <c r="A23" s="10">
        <v>65267</v>
      </c>
      <c r="B23" s="156"/>
      <c r="C23" s="157"/>
      <c r="D23" s="157"/>
      <c r="E23" s="157"/>
      <c r="F23" s="157"/>
      <c r="G23" s="158">
        <v>5000</v>
      </c>
      <c r="H23" s="159"/>
    </row>
    <row r="24" spans="1:8">
      <c r="A24" s="10">
        <v>66151</v>
      </c>
      <c r="B24" s="156"/>
      <c r="C24" s="157">
        <v>73000</v>
      </c>
      <c r="D24" s="157"/>
      <c r="E24" s="157"/>
      <c r="F24" s="157"/>
      <c r="G24" s="158"/>
      <c r="H24" s="159"/>
    </row>
    <row r="25" spans="1:8">
      <c r="A25" s="11">
        <v>67111</v>
      </c>
      <c r="B25" s="156">
        <v>998796.39</v>
      </c>
      <c r="C25" s="157"/>
      <c r="D25" s="157"/>
      <c r="E25" s="157"/>
      <c r="F25" s="157"/>
      <c r="G25" s="158"/>
      <c r="H25" s="159"/>
    </row>
    <row r="26" spans="1:8">
      <c r="A26" s="12">
        <v>63613</v>
      </c>
      <c r="B26" s="156"/>
      <c r="C26" s="157"/>
      <c r="D26" s="157"/>
      <c r="E26" s="157">
        <v>476607.29</v>
      </c>
      <c r="F26" s="157"/>
      <c r="G26" s="158"/>
      <c r="H26" s="159"/>
    </row>
    <row r="27" spans="1:8">
      <c r="A27" s="12">
        <v>63622</v>
      </c>
      <c r="B27" s="156"/>
      <c r="C27" s="157"/>
      <c r="D27" s="157"/>
      <c r="E27" s="157">
        <v>133500</v>
      </c>
      <c r="F27" s="157"/>
      <c r="G27" s="158"/>
      <c r="H27" s="159"/>
    </row>
    <row r="28" spans="1:8">
      <c r="A28" s="12">
        <v>72119</v>
      </c>
      <c r="B28" s="156"/>
      <c r="C28" s="157"/>
      <c r="D28" s="157"/>
      <c r="E28" s="157"/>
      <c r="F28" s="157"/>
      <c r="G28" s="158">
        <v>4290</v>
      </c>
      <c r="H28" s="159"/>
    </row>
    <row r="29" spans="1:8">
      <c r="A29" s="12">
        <v>63612</v>
      </c>
      <c r="B29" s="156"/>
      <c r="C29" s="157"/>
      <c r="D29" s="157"/>
      <c r="E29" s="157">
        <v>6982687.6799999997</v>
      </c>
      <c r="F29" s="157"/>
      <c r="G29" s="158"/>
      <c r="H29" s="159"/>
    </row>
    <row r="30" spans="1:8" s="1" customFormat="1" ht="30" customHeight="1">
      <c r="A30" s="12">
        <v>63811</v>
      </c>
      <c r="B30" s="156"/>
      <c r="C30" s="157"/>
      <c r="D30" s="157"/>
      <c r="E30" s="157">
        <v>0</v>
      </c>
      <c r="F30" s="157"/>
      <c r="G30" s="158"/>
      <c r="H30" s="159"/>
    </row>
    <row r="31" spans="1:8" s="1" customFormat="1" ht="28.5" customHeight="1">
      <c r="A31" s="12">
        <v>63414</v>
      </c>
      <c r="B31" s="156"/>
      <c r="C31" s="157"/>
      <c r="D31" s="157"/>
      <c r="E31" s="157">
        <v>0</v>
      </c>
      <c r="F31" s="157"/>
      <c r="G31" s="158"/>
      <c r="H31" s="159"/>
    </row>
    <row r="32" spans="1:8">
      <c r="A32" s="12">
        <v>63612</v>
      </c>
      <c r="B32" s="156"/>
      <c r="C32" s="157"/>
      <c r="D32" s="157"/>
      <c r="E32" s="157">
        <v>0</v>
      </c>
      <c r="F32" s="157"/>
      <c r="G32" s="158"/>
      <c r="H32" s="159"/>
    </row>
    <row r="33" spans="1:8" ht="13.5" thickBot="1">
      <c r="A33" s="13">
        <v>64132</v>
      </c>
      <c r="B33" s="160"/>
      <c r="C33" s="161">
        <v>300</v>
      </c>
      <c r="D33" s="161"/>
      <c r="E33" s="161"/>
      <c r="F33" s="161"/>
      <c r="G33" s="162"/>
      <c r="H33" s="163"/>
    </row>
    <row r="34" spans="1:8" ht="26.25" thickBot="1">
      <c r="A34" s="14" t="s">
        <v>17</v>
      </c>
      <c r="B34" s="164">
        <f>SUM(B22:B33)</f>
        <v>998796.39</v>
      </c>
      <c r="C34" s="164">
        <f t="shared" ref="C34:H34" si="1">SUM(C22:C33)</f>
        <v>73300</v>
      </c>
      <c r="D34" s="164">
        <f t="shared" si="1"/>
        <v>958527.52</v>
      </c>
      <c r="E34" s="164">
        <f t="shared" si="1"/>
        <v>7592794.9699999997</v>
      </c>
      <c r="F34" s="164">
        <f t="shared" si="1"/>
        <v>0</v>
      </c>
      <c r="G34" s="164">
        <f t="shared" si="1"/>
        <v>9290</v>
      </c>
      <c r="H34" s="165">
        <f t="shared" si="1"/>
        <v>0</v>
      </c>
    </row>
    <row r="35" spans="1:8" s="130" customFormat="1" ht="39" thickBot="1">
      <c r="A35" s="14" t="s">
        <v>360</v>
      </c>
      <c r="B35" s="210">
        <f>B34+C34+D34+E34+F34+G34+H34</f>
        <v>9632708.879999999</v>
      </c>
      <c r="C35" s="211"/>
      <c r="D35" s="211"/>
      <c r="E35" s="211"/>
      <c r="F35" s="211"/>
      <c r="G35" s="211"/>
      <c r="H35" s="212"/>
    </row>
    <row r="36" spans="1:8" s="167" customFormat="1" ht="13.5" thickBot="1">
      <c r="A36" s="172"/>
      <c r="B36" s="173"/>
      <c r="C36" s="173"/>
      <c r="D36" s="173"/>
      <c r="E36" s="173"/>
      <c r="F36" s="173"/>
      <c r="G36" s="173"/>
      <c r="H36" s="173"/>
    </row>
    <row r="37" spans="1:8" ht="26.25" thickBot="1">
      <c r="A37" s="171" t="s">
        <v>9</v>
      </c>
      <c r="B37" s="213" t="s">
        <v>374</v>
      </c>
      <c r="C37" s="214"/>
      <c r="D37" s="214"/>
      <c r="E37" s="214"/>
      <c r="F37" s="214"/>
      <c r="G37" s="214"/>
      <c r="H37" s="215"/>
    </row>
    <row r="38" spans="1:8" ht="77.25" thickBot="1">
      <c r="A38" s="34" t="s">
        <v>10</v>
      </c>
      <c r="B38" s="7" t="s">
        <v>351</v>
      </c>
      <c r="C38" s="8" t="s">
        <v>12</v>
      </c>
      <c r="D38" s="8" t="s">
        <v>13</v>
      </c>
      <c r="E38" s="8" t="s">
        <v>14</v>
      </c>
      <c r="F38" s="8" t="s">
        <v>15</v>
      </c>
      <c r="G38" s="8" t="s">
        <v>330</v>
      </c>
      <c r="H38" s="9" t="s">
        <v>16</v>
      </c>
    </row>
    <row r="39" spans="1:8">
      <c r="A39" s="10">
        <v>65264</v>
      </c>
      <c r="B39" s="156"/>
      <c r="C39" s="157"/>
      <c r="D39" s="157">
        <v>958527.52</v>
      </c>
      <c r="E39" s="157"/>
      <c r="F39" s="157"/>
      <c r="G39" s="158"/>
      <c r="H39" s="159"/>
    </row>
    <row r="40" spans="1:8">
      <c r="A40" s="10">
        <v>65267</v>
      </c>
      <c r="B40" s="156"/>
      <c r="C40" s="157"/>
      <c r="D40" s="157"/>
      <c r="E40" s="157"/>
      <c r="F40" s="157"/>
      <c r="G40" s="158">
        <v>5000</v>
      </c>
      <c r="H40" s="159"/>
    </row>
    <row r="41" spans="1:8">
      <c r="A41" s="10">
        <v>66151</v>
      </c>
      <c r="B41" s="156"/>
      <c r="C41" s="157">
        <v>73000</v>
      </c>
      <c r="D41" s="157"/>
      <c r="E41" s="157"/>
      <c r="F41" s="157"/>
      <c r="G41" s="158"/>
      <c r="H41" s="159"/>
    </row>
    <row r="42" spans="1:8" ht="13.5" customHeight="1">
      <c r="A42" s="11">
        <v>67111</v>
      </c>
      <c r="B42" s="156">
        <v>998796.39</v>
      </c>
      <c r="C42" s="157"/>
      <c r="D42" s="157"/>
      <c r="E42" s="157"/>
      <c r="F42" s="157"/>
      <c r="G42" s="158"/>
      <c r="H42" s="159"/>
    </row>
    <row r="43" spans="1:8" ht="13.5" customHeight="1">
      <c r="A43" s="12">
        <v>63613</v>
      </c>
      <c r="B43" s="156"/>
      <c r="C43" s="157"/>
      <c r="D43" s="157"/>
      <c r="E43" s="157">
        <v>476607.29</v>
      </c>
      <c r="F43" s="157"/>
      <c r="G43" s="158"/>
      <c r="H43" s="159"/>
    </row>
    <row r="44" spans="1:8" ht="13.5" customHeight="1">
      <c r="A44" s="12">
        <v>63622</v>
      </c>
      <c r="B44" s="156"/>
      <c r="C44" s="157"/>
      <c r="D44" s="157"/>
      <c r="E44" s="157">
        <v>133500</v>
      </c>
      <c r="F44" s="157"/>
      <c r="G44" s="158"/>
      <c r="H44" s="159"/>
    </row>
    <row r="45" spans="1:8">
      <c r="A45" s="12">
        <v>72119</v>
      </c>
      <c r="B45" s="156"/>
      <c r="C45" s="157"/>
      <c r="D45" s="157"/>
      <c r="E45" s="157"/>
      <c r="F45" s="157"/>
      <c r="G45" s="158">
        <v>4290</v>
      </c>
      <c r="H45" s="159"/>
    </row>
    <row r="46" spans="1:8" s="1" customFormat="1" ht="30" customHeight="1">
      <c r="A46" s="12">
        <v>63612</v>
      </c>
      <c r="B46" s="156"/>
      <c r="C46" s="157"/>
      <c r="D46" s="157"/>
      <c r="E46" s="157">
        <v>6982687.6799999997</v>
      </c>
      <c r="F46" s="157"/>
      <c r="G46" s="158"/>
      <c r="H46" s="159"/>
    </row>
    <row r="47" spans="1:8" s="1" customFormat="1" ht="28.5" customHeight="1">
      <c r="A47" s="12">
        <v>63811</v>
      </c>
      <c r="B47" s="156"/>
      <c r="C47" s="157"/>
      <c r="D47" s="157"/>
      <c r="E47" s="157">
        <v>0</v>
      </c>
      <c r="F47" s="157"/>
      <c r="G47" s="158"/>
      <c r="H47" s="159"/>
    </row>
    <row r="48" spans="1:8" ht="13.5" customHeight="1">
      <c r="A48" s="12">
        <v>63414</v>
      </c>
      <c r="B48" s="156"/>
      <c r="C48" s="157"/>
      <c r="D48" s="157"/>
      <c r="E48" s="157">
        <v>0</v>
      </c>
      <c r="F48" s="157"/>
      <c r="G48" s="158"/>
      <c r="H48" s="159"/>
    </row>
    <row r="49" spans="1:8" ht="13.5" customHeight="1">
      <c r="A49" s="12">
        <v>63612</v>
      </c>
      <c r="B49" s="156"/>
      <c r="C49" s="157"/>
      <c r="D49" s="157"/>
      <c r="E49" s="157">
        <v>0</v>
      </c>
      <c r="F49" s="157"/>
      <c r="G49" s="158"/>
      <c r="H49" s="159"/>
    </row>
    <row r="50" spans="1:8" ht="13.5" customHeight="1" thickBot="1">
      <c r="A50" s="13">
        <v>64132</v>
      </c>
      <c r="B50" s="160"/>
      <c r="C50" s="161">
        <v>300</v>
      </c>
      <c r="D50" s="161"/>
      <c r="E50" s="161"/>
      <c r="F50" s="161"/>
      <c r="G50" s="162"/>
      <c r="H50" s="163"/>
    </row>
    <row r="51" spans="1:8" ht="26.25" customHeight="1" thickBot="1">
      <c r="A51" s="14" t="s">
        <v>17</v>
      </c>
      <c r="B51" s="164">
        <f>SUM(B39:B50)</f>
        <v>998796.39</v>
      </c>
      <c r="C51" s="164">
        <f t="shared" ref="C51:H51" si="2">SUM(C39:C50)</f>
        <v>73300</v>
      </c>
      <c r="D51" s="164">
        <f t="shared" si="2"/>
        <v>958527.52</v>
      </c>
      <c r="E51" s="164">
        <f t="shared" si="2"/>
        <v>7592794.9699999997</v>
      </c>
      <c r="F51" s="164">
        <f t="shared" si="2"/>
        <v>0</v>
      </c>
      <c r="G51" s="164">
        <f t="shared" si="2"/>
        <v>9290</v>
      </c>
      <c r="H51" s="165">
        <f t="shared" si="2"/>
        <v>0</v>
      </c>
    </row>
    <row r="52" spans="1:8" ht="30" customHeight="1" thickBot="1">
      <c r="A52" s="14" t="s">
        <v>375</v>
      </c>
      <c r="B52" s="210">
        <f>B51+C51+D51+E51+F51+G51+H51</f>
        <v>9632708.879999999</v>
      </c>
      <c r="C52" s="211"/>
      <c r="D52" s="211"/>
      <c r="E52" s="211"/>
      <c r="F52" s="211"/>
      <c r="G52" s="211"/>
      <c r="H52" s="212"/>
    </row>
    <row r="53" spans="1:8" ht="28.5" customHeight="1">
      <c r="C53" s="16"/>
      <c r="D53" s="61"/>
      <c r="E53" s="70"/>
    </row>
    <row r="54" spans="1:8" ht="13.5" customHeight="1">
      <c r="C54" s="16"/>
      <c r="D54" s="61"/>
      <c r="E54" s="65"/>
    </row>
    <row r="55" spans="1:8" ht="13.5" customHeight="1">
      <c r="D55" s="61"/>
      <c r="E55" s="62"/>
    </row>
    <row r="56" spans="1:8" ht="13.5" customHeight="1">
      <c r="D56" s="61"/>
      <c r="E56" s="69"/>
    </row>
    <row r="57" spans="1:8" ht="13.5" customHeight="1">
      <c r="D57" s="61"/>
      <c r="E57" s="62"/>
    </row>
    <row r="58" spans="1:8" ht="22.5" customHeight="1">
      <c r="D58" s="61"/>
      <c r="E58" s="71"/>
    </row>
    <row r="59" spans="1:8" ht="13.5" customHeight="1">
      <c r="D59" s="66"/>
      <c r="E59" s="67"/>
    </row>
    <row r="60" spans="1:8" ht="13.5" customHeight="1">
      <c r="B60" s="16"/>
      <c r="D60" s="66"/>
      <c r="E60" s="72"/>
    </row>
    <row r="61" spans="1:8" ht="13.5" customHeight="1">
      <c r="C61" s="16"/>
      <c r="D61" s="66"/>
      <c r="E61" s="73"/>
    </row>
    <row r="62" spans="1:8" ht="13.5" customHeight="1">
      <c r="C62" s="16"/>
      <c r="D62" s="68"/>
      <c r="E62" s="65"/>
    </row>
    <row r="63" spans="1:8" ht="13.5" customHeight="1">
      <c r="D63" s="61"/>
      <c r="E63" s="62"/>
    </row>
    <row r="64" spans="1:8" ht="13.5" customHeight="1">
      <c r="B64" s="16"/>
      <c r="D64" s="61"/>
      <c r="E64" s="63"/>
    </row>
    <row r="65" spans="1:5" ht="13.5" customHeight="1">
      <c r="C65" s="16"/>
      <c r="D65" s="61"/>
      <c r="E65" s="72"/>
    </row>
    <row r="66" spans="1:5" ht="13.5" customHeight="1">
      <c r="C66" s="16"/>
      <c r="D66" s="68"/>
      <c r="E66" s="65"/>
    </row>
    <row r="67" spans="1:5" ht="13.5" customHeight="1">
      <c r="D67" s="66"/>
      <c r="E67" s="62"/>
    </row>
    <row r="68" spans="1:5" ht="13.5" customHeight="1">
      <c r="C68" s="16"/>
      <c r="D68" s="66"/>
      <c r="E68" s="72"/>
    </row>
    <row r="69" spans="1:5" ht="22.5" customHeight="1">
      <c r="D69" s="68"/>
      <c r="E69" s="71"/>
    </row>
    <row r="70" spans="1:5" ht="13.5" customHeight="1">
      <c r="D70" s="61"/>
      <c r="E70" s="62"/>
    </row>
    <row r="71" spans="1:5" ht="13.5" customHeight="1">
      <c r="D71" s="68"/>
      <c r="E71" s="65"/>
    </row>
    <row r="72" spans="1:5" ht="13.5" customHeight="1">
      <c r="D72" s="61"/>
      <c r="E72" s="62"/>
    </row>
    <row r="73" spans="1:5" ht="13.5" customHeight="1">
      <c r="D73" s="61"/>
      <c r="E73" s="62"/>
    </row>
    <row r="74" spans="1:5" ht="13.5" customHeight="1">
      <c r="A74" s="16"/>
      <c r="D74" s="74"/>
      <c r="E74" s="72"/>
    </row>
    <row r="75" spans="1:5" ht="13.5" customHeight="1">
      <c r="B75" s="16"/>
      <c r="C75" s="16"/>
      <c r="D75" s="75"/>
      <c r="E75" s="72"/>
    </row>
    <row r="76" spans="1:5" ht="13.5" customHeight="1">
      <c r="B76" s="16"/>
      <c r="C76" s="16"/>
      <c r="D76" s="75"/>
      <c r="E76" s="63"/>
    </row>
    <row r="77" spans="1:5" ht="13.5" customHeight="1">
      <c r="B77" s="16"/>
      <c r="C77" s="16"/>
      <c r="D77" s="68"/>
      <c r="E77" s="69"/>
    </row>
    <row r="78" spans="1:5">
      <c r="D78" s="61"/>
      <c r="E78" s="62"/>
    </row>
    <row r="79" spans="1:5">
      <c r="B79" s="16"/>
      <c r="D79" s="61"/>
      <c r="E79" s="72"/>
    </row>
    <row r="80" spans="1:5">
      <c r="C80" s="16"/>
      <c r="D80" s="61"/>
      <c r="E80" s="63"/>
    </row>
    <row r="81" spans="3:5">
      <c r="C81" s="16"/>
      <c r="D81" s="68"/>
      <c r="E81" s="65"/>
    </row>
    <row r="82" spans="3:5">
      <c r="D82" s="61"/>
      <c r="E82" s="62"/>
    </row>
    <row r="83" spans="3:5">
      <c r="D83" s="61"/>
      <c r="E83" s="62"/>
    </row>
    <row r="84" spans="3:5">
      <c r="D84" s="17"/>
      <c r="E84" s="18"/>
    </row>
    <row r="85" spans="3:5">
      <c r="D85" s="61"/>
      <c r="E85" s="62"/>
    </row>
    <row r="86" spans="3:5">
      <c r="D86" s="61"/>
      <c r="E86" s="62"/>
    </row>
    <row r="87" spans="3:5">
      <c r="D87" s="61"/>
      <c r="E87" s="62"/>
    </row>
    <row r="88" spans="3:5">
      <c r="D88" s="68"/>
      <c r="E88" s="65"/>
    </row>
    <row r="89" spans="3:5">
      <c r="D89" s="61"/>
      <c r="E89" s="62"/>
    </row>
    <row r="90" spans="3:5">
      <c r="D90" s="68"/>
      <c r="E90" s="65"/>
    </row>
    <row r="91" spans="3:5">
      <c r="D91" s="61"/>
      <c r="E91" s="62"/>
    </row>
    <row r="92" spans="3:5">
      <c r="D92" s="17"/>
      <c r="E92" s="18"/>
    </row>
    <row r="93" spans="3:5">
      <c r="D93" s="17"/>
      <c r="E93" s="18"/>
    </row>
    <row r="94" spans="3:5">
      <c r="D94" s="61"/>
      <c r="E94" s="62"/>
    </row>
    <row r="95" spans="3:5">
      <c r="D95" s="68"/>
      <c r="E95" s="65"/>
    </row>
    <row r="96" spans="3:5">
      <c r="D96" s="61"/>
      <c r="E96" s="62"/>
    </row>
    <row r="97" spans="3:5">
      <c r="D97" s="61"/>
      <c r="E97" s="62"/>
    </row>
    <row r="98" spans="3:5">
      <c r="D98" s="68"/>
      <c r="E98" s="65"/>
    </row>
    <row r="99" spans="3:5">
      <c r="D99" s="61"/>
      <c r="E99" s="62"/>
    </row>
    <row r="100" spans="3:5">
      <c r="D100" s="17"/>
      <c r="E100" s="18"/>
    </row>
    <row r="101" spans="3:5">
      <c r="D101" s="68"/>
      <c r="E101" s="20"/>
    </row>
    <row r="102" spans="3:5">
      <c r="D102" s="66"/>
      <c r="E102" s="18"/>
    </row>
    <row r="103" spans="3:5">
      <c r="D103" s="68"/>
      <c r="E103" s="65"/>
    </row>
    <row r="104" spans="3:5">
      <c r="D104" s="61"/>
      <c r="E104" s="62"/>
    </row>
    <row r="105" spans="3:5">
      <c r="C105" s="16"/>
      <c r="D105" s="61"/>
      <c r="E105" s="63"/>
    </row>
    <row r="106" spans="3:5">
      <c r="D106" s="66"/>
      <c r="E106" s="65"/>
    </row>
    <row r="107" spans="3:5">
      <c r="D107" s="66"/>
      <c r="E107" s="18"/>
    </row>
    <row r="108" spans="3:5">
      <c r="C108" s="16"/>
      <c r="D108" s="66"/>
      <c r="E108" s="21"/>
    </row>
    <row r="109" spans="3:5">
      <c r="C109" s="16"/>
      <c r="D109" s="68"/>
      <c r="E109" s="69"/>
    </row>
    <row r="110" spans="3:5">
      <c r="D110" s="61"/>
      <c r="E110" s="62"/>
    </row>
    <row r="111" spans="3:5">
      <c r="D111" s="19"/>
      <c r="E111" s="22"/>
    </row>
    <row r="112" spans="3:5" ht="11.25" customHeight="1">
      <c r="D112" s="17"/>
      <c r="E112" s="18"/>
    </row>
    <row r="113" spans="1:5" ht="24" customHeight="1">
      <c r="B113" s="16"/>
      <c r="D113" s="17"/>
      <c r="E113" s="23"/>
    </row>
    <row r="114" spans="1:5" ht="15" customHeight="1">
      <c r="C114" s="16"/>
      <c r="D114" s="17"/>
      <c r="E114" s="23"/>
    </row>
    <row r="115" spans="1:5" ht="11.25" customHeight="1">
      <c r="D115" s="19"/>
      <c r="E115" s="20"/>
    </row>
    <row r="116" spans="1:5">
      <c r="D116" s="17"/>
      <c r="E116" s="18"/>
    </row>
    <row r="117" spans="1:5" ht="13.5" customHeight="1">
      <c r="B117" s="16"/>
      <c r="D117" s="17"/>
      <c r="E117" s="24"/>
    </row>
    <row r="118" spans="1:5" ht="12.75" customHeight="1">
      <c r="C118" s="16"/>
      <c r="D118" s="17"/>
      <c r="E118" s="63"/>
    </row>
    <row r="119" spans="1:5" ht="12.75" customHeight="1">
      <c r="C119" s="16"/>
      <c r="D119" s="68"/>
      <c r="E119" s="69"/>
    </row>
    <row r="120" spans="1:5">
      <c r="D120" s="61"/>
      <c r="E120" s="62"/>
    </row>
    <row r="121" spans="1:5">
      <c r="C121" s="16"/>
      <c r="D121" s="61"/>
      <c r="E121" s="21"/>
    </row>
    <row r="122" spans="1:5">
      <c r="D122" s="19"/>
      <c r="E122" s="20"/>
    </row>
    <row r="123" spans="1:5">
      <c r="D123" s="17"/>
      <c r="E123" s="18"/>
    </row>
    <row r="124" spans="1:5">
      <c r="D124" s="61"/>
      <c r="E124" s="62"/>
    </row>
    <row r="125" spans="1:5" ht="19.5" customHeight="1">
      <c r="A125" s="72"/>
      <c r="B125" s="36"/>
      <c r="C125" s="36"/>
      <c r="D125" s="36"/>
      <c r="E125" s="72"/>
    </row>
    <row r="126" spans="1:5" ht="15" customHeight="1">
      <c r="A126" s="16"/>
      <c r="D126" s="74"/>
      <c r="E126" s="72"/>
    </row>
    <row r="127" spans="1:5">
      <c r="A127" s="16"/>
      <c r="B127" s="16"/>
      <c r="D127" s="74"/>
      <c r="E127" s="63"/>
    </row>
    <row r="128" spans="1:5">
      <c r="C128" s="16"/>
      <c r="D128" s="61"/>
      <c r="E128" s="72"/>
    </row>
    <row r="129" spans="1:5">
      <c r="D129" s="64"/>
      <c r="E129" s="65"/>
    </row>
    <row r="130" spans="1:5">
      <c r="B130" s="16"/>
      <c r="D130" s="61"/>
      <c r="E130" s="63"/>
    </row>
    <row r="131" spans="1:5">
      <c r="C131" s="16"/>
      <c r="D131" s="61"/>
      <c r="E131" s="63"/>
    </row>
    <row r="132" spans="1:5">
      <c r="D132" s="68"/>
      <c r="E132" s="69"/>
    </row>
    <row r="133" spans="1:5" ht="22.5" customHeight="1">
      <c r="C133" s="16"/>
      <c r="D133" s="61"/>
      <c r="E133" s="70"/>
    </row>
    <row r="134" spans="1:5">
      <c r="D134" s="61"/>
      <c r="E134" s="69"/>
    </row>
    <row r="135" spans="1:5">
      <c r="B135" s="16"/>
      <c r="D135" s="66"/>
      <c r="E135" s="72"/>
    </row>
    <row r="136" spans="1:5">
      <c r="C136" s="16"/>
      <c r="D136" s="66"/>
      <c r="E136" s="73"/>
    </row>
    <row r="137" spans="1:5">
      <c r="D137" s="68"/>
      <c r="E137" s="65"/>
    </row>
    <row r="138" spans="1:5" ht="13.5" customHeight="1">
      <c r="A138" s="16"/>
      <c r="D138" s="74"/>
      <c r="E138" s="72"/>
    </row>
    <row r="139" spans="1:5" ht="13.5" customHeight="1">
      <c r="B139" s="16"/>
      <c r="D139" s="61"/>
      <c r="E139" s="72"/>
    </row>
    <row r="140" spans="1:5" ht="13.5" customHeight="1">
      <c r="C140" s="16"/>
      <c r="D140" s="61"/>
      <c r="E140" s="63"/>
    </row>
    <row r="141" spans="1:5">
      <c r="C141" s="16"/>
      <c r="D141" s="68"/>
      <c r="E141" s="65"/>
    </row>
    <row r="142" spans="1:5">
      <c r="C142" s="16"/>
      <c r="D142" s="61"/>
      <c r="E142" s="63"/>
    </row>
    <row r="143" spans="1:5">
      <c r="D143" s="19"/>
      <c r="E143" s="20"/>
    </row>
    <row r="144" spans="1:5">
      <c r="C144" s="16"/>
      <c r="D144" s="66"/>
      <c r="E144" s="21"/>
    </row>
    <row r="145" spans="1:5">
      <c r="C145" s="16"/>
      <c r="D145" s="68"/>
      <c r="E145" s="69"/>
    </row>
    <row r="146" spans="1:5">
      <c r="D146" s="19"/>
      <c r="E146" s="25"/>
    </row>
    <row r="147" spans="1:5">
      <c r="B147" s="16"/>
      <c r="D147" s="17"/>
      <c r="E147" s="24"/>
    </row>
    <row r="148" spans="1:5">
      <c r="C148" s="16"/>
      <c r="D148" s="17"/>
      <c r="E148" s="63"/>
    </row>
    <row r="149" spans="1:5">
      <c r="A149" s="16"/>
      <c r="B149" s="16"/>
      <c r="C149" s="16"/>
      <c r="D149" s="27"/>
      <c r="E149" s="3"/>
    </row>
    <row r="150" spans="1:5">
      <c r="A150" s="16"/>
      <c r="B150" s="16"/>
      <c r="C150" s="16"/>
    </row>
    <row r="151" spans="1:5">
      <c r="A151" s="16"/>
      <c r="B151" s="16"/>
      <c r="C151" s="16"/>
      <c r="D151" s="27"/>
      <c r="E151" s="3"/>
    </row>
    <row r="152" spans="1:5">
      <c r="A152" s="16"/>
      <c r="B152" s="16"/>
      <c r="C152" s="16"/>
      <c r="D152" s="27"/>
      <c r="E152" s="28"/>
    </row>
    <row r="153" spans="1:5">
      <c r="A153" s="16"/>
      <c r="B153" s="16"/>
      <c r="C153" s="16"/>
      <c r="D153" s="27"/>
      <c r="E153" s="3"/>
    </row>
    <row r="154" spans="1:5" ht="22.5" customHeight="1">
      <c r="A154" s="16"/>
      <c r="B154" s="16"/>
      <c r="C154" s="16"/>
      <c r="D154" s="27"/>
      <c r="E154" s="70"/>
    </row>
    <row r="155" spans="1:5" ht="22.5" customHeight="1">
      <c r="D155" s="68"/>
      <c r="E155" s="71"/>
    </row>
  </sheetData>
  <mergeCells count="7">
    <mergeCell ref="B52:H52"/>
    <mergeCell ref="B37:H37"/>
    <mergeCell ref="B3:H3"/>
    <mergeCell ref="B18:H18"/>
    <mergeCell ref="A1:H1"/>
    <mergeCell ref="B20:H20"/>
    <mergeCell ref="B35:H35"/>
  </mergeCells>
  <phoneticPr fontId="0" type="noConversion"/>
  <printOptions horizontalCentered="1"/>
  <pageMargins left="0.19685039370078741" right="0.19685039370078741" top="0.43307086614173229" bottom="0.39370078740157483" header="0.31496062992125984" footer="0.31496062992125984"/>
  <pageSetup paperSize="9" scale="72" firstPageNumber="2" orientation="landscape" useFirstPageNumber="1" r:id="rId1"/>
  <headerFooter alignWithMargins="0">
    <oddFooter>&amp;R&amp;P</oddFooter>
  </headerFooter>
  <rowBreaks count="1" manualBreakCount="1">
    <brk id="19" max="8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Z316"/>
  <sheetViews>
    <sheetView view="pageBreakPreview" topLeftCell="A19" zoomScale="78" zoomScaleNormal="100" zoomScaleSheetLayoutView="78" workbookViewId="0">
      <selection activeCell="H4" sqref="H4"/>
    </sheetView>
  </sheetViews>
  <sheetFormatPr defaultColWidth="11.42578125" defaultRowHeight="12.75"/>
  <cols>
    <col min="1" max="1" width="11.42578125" style="31" bestFit="1" customWidth="1"/>
    <col min="2" max="2" width="34.42578125" style="32" customWidth="1"/>
    <col min="3" max="3" width="14.28515625" style="2" customWidth="1"/>
    <col min="4" max="4" width="15.7109375" style="2" customWidth="1"/>
    <col min="5" max="5" width="12.42578125" style="2" bestFit="1" customWidth="1"/>
    <col min="6" max="6" width="14.140625" style="2" bestFit="1" customWidth="1"/>
    <col min="7" max="7" width="14" style="2" customWidth="1"/>
    <col min="8" max="8" width="10.85546875" style="2" customWidth="1"/>
    <col min="9" max="9" width="14.28515625" style="2" customWidth="1"/>
    <col min="10" max="10" width="10" style="2" bestFit="1" customWidth="1"/>
    <col min="11" max="11" width="16.42578125" style="2" customWidth="1"/>
    <col min="12" max="12" width="12.28515625" style="2" bestFit="1" customWidth="1"/>
    <col min="13" max="13" width="14.140625" style="129" customWidth="1"/>
    <col min="14" max="14" width="15.140625" style="129" customWidth="1"/>
    <col min="15" max="15" width="12.7109375" style="129" customWidth="1"/>
    <col min="16" max="18" width="11.42578125" style="129"/>
    <col min="19" max="19" width="13.85546875" style="129" customWidth="1"/>
    <col min="20" max="22" width="11.42578125" style="129"/>
    <col min="23" max="23" width="13.42578125" style="129" customWidth="1"/>
    <col min="24" max="166" width="11.42578125" style="129"/>
    <col min="167" max="167" width="11.42578125" style="129" bestFit="1" customWidth="1"/>
    <col min="168" max="168" width="34.42578125" style="129" customWidth="1"/>
    <col min="169" max="169" width="14.28515625" style="129" customWidth="1"/>
    <col min="170" max="170" width="15.7109375" style="129" customWidth="1"/>
    <col min="171" max="171" width="12.42578125" style="129" bestFit="1" customWidth="1"/>
    <col min="172" max="172" width="14.140625" style="129" bestFit="1" customWidth="1"/>
    <col min="173" max="173" width="12" style="129" customWidth="1"/>
    <col min="174" max="175" width="10.85546875" style="129" customWidth="1"/>
    <col min="176" max="176" width="14.28515625" style="129" customWidth="1"/>
    <col min="177" max="177" width="10" style="129" bestFit="1" customWidth="1"/>
    <col min="178" max="179" width="12.28515625" style="129" bestFit="1" customWidth="1"/>
    <col min="180" max="180" width="14.140625" style="129" customWidth="1"/>
    <col min="181" max="181" width="15.140625" style="129" customWidth="1"/>
    <col min="182" max="182" width="11.42578125" style="129"/>
    <col min="183" max="183" width="10.85546875" style="129" customWidth="1"/>
    <col min="184" max="186" width="11.42578125" style="129"/>
    <col min="187" max="187" width="13.85546875" style="129" customWidth="1"/>
    <col min="188" max="191" width="11.42578125" style="129"/>
    <col min="192" max="192" width="10.85546875" style="129" customWidth="1"/>
    <col min="193" max="422" width="11.42578125" style="129"/>
    <col min="423" max="423" width="11.42578125" style="129" bestFit="1" customWidth="1"/>
    <col min="424" max="424" width="34.42578125" style="129" customWidth="1"/>
    <col min="425" max="425" width="14.28515625" style="129" customWidth="1"/>
    <col min="426" max="426" width="15.7109375" style="129" customWidth="1"/>
    <col min="427" max="427" width="12.42578125" style="129" bestFit="1" customWidth="1"/>
    <col min="428" max="428" width="14.140625" style="129" bestFit="1" customWidth="1"/>
    <col min="429" max="429" width="12" style="129" customWidth="1"/>
    <col min="430" max="431" width="10.85546875" style="129" customWidth="1"/>
    <col min="432" max="432" width="14.28515625" style="129" customWidth="1"/>
    <col min="433" max="433" width="10" style="129" bestFit="1" customWidth="1"/>
    <col min="434" max="435" width="12.28515625" style="129" bestFit="1" customWidth="1"/>
    <col min="436" max="436" width="14.140625" style="129" customWidth="1"/>
    <col min="437" max="437" width="15.140625" style="129" customWidth="1"/>
    <col min="438" max="438" width="11.42578125" style="129"/>
    <col min="439" max="439" width="10.85546875" style="129" customWidth="1"/>
    <col min="440" max="442" width="11.42578125" style="129"/>
    <col min="443" max="443" width="13.85546875" style="129" customWidth="1"/>
    <col min="444" max="447" width="11.42578125" style="129"/>
    <col min="448" max="448" width="10.85546875" style="129" customWidth="1"/>
    <col min="449" max="678" width="11.42578125" style="129"/>
    <col min="679" max="679" width="11.42578125" style="129" bestFit="1" customWidth="1"/>
    <col min="680" max="680" width="34.42578125" style="129" customWidth="1"/>
    <col min="681" max="681" width="14.28515625" style="129" customWidth="1"/>
    <col min="682" max="682" width="15.7109375" style="129" customWidth="1"/>
    <col min="683" max="683" width="12.42578125" style="129" bestFit="1" customWidth="1"/>
    <col min="684" max="684" width="14.140625" style="129" bestFit="1" customWidth="1"/>
    <col min="685" max="685" width="12" style="129" customWidth="1"/>
    <col min="686" max="687" width="10.85546875" style="129" customWidth="1"/>
    <col min="688" max="688" width="14.28515625" style="129" customWidth="1"/>
    <col min="689" max="689" width="10" style="129" bestFit="1" customWidth="1"/>
    <col min="690" max="691" width="12.28515625" style="129" bestFit="1" customWidth="1"/>
    <col min="692" max="692" width="14.140625" style="129" customWidth="1"/>
    <col min="693" max="693" width="15.140625" style="129" customWidth="1"/>
    <col min="694" max="694" width="11.42578125" style="129"/>
    <col min="695" max="695" width="10.85546875" style="129" customWidth="1"/>
    <col min="696" max="698" width="11.42578125" style="129"/>
    <col min="699" max="699" width="13.85546875" style="129" customWidth="1"/>
    <col min="700" max="703" width="11.42578125" style="129"/>
    <col min="704" max="704" width="10.85546875" style="129" customWidth="1"/>
    <col min="705" max="934" width="11.42578125" style="129"/>
    <col min="935" max="935" width="11.42578125" style="129" bestFit="1" customWidth="1"/>
    <col min="936" max="936" width="34.42578125" style="129" customWidth="1"/>
    <col min="937" max="937" width="14.28515625" style="129" customWidth="1"/>
    <col min="938" max="938" width="15.7109375" style="129" customWidth="1"/>
    <col min="939" max="939" width="12.42578125" style="129" bestFit="1" customWidth="1"/>
    <col min="940" max="940" width="14.140625" style="129" bestFit="1" customWidth="1"/>
    <col min="941" max="941" width="12" style="129" customWidth="1"/>
    <col min="942" max="943" width="10.85546875" style="129" customWidth="1"/>
    <col min="944" max="944" width="14.28515625" style="129" customWidth="1"/>
    <col min="945" max="945" width="10" style="129" bestFit="1" customWidth="1"/>
    <col min="946" max="947" width="12.28515625" style="129" bestFit="1" customWidth="1"/>
    <col min="948" max="948" width="14.140625" style="129" customWidth="1"/>
    <col min="949" max="949" width="15.140625" style="129" customWidth="1"/>
    <col min="950" max="950" width="11.42578125" style="129"/>
    <col min="951" max="951" width="10.85546875" style="129" customWidth="1"/>
    <col min="952" max="954" width="11.42578125" style="129"/>
    <col min="955" max="955" width="13.85546875" style="129" customWidth="1"/>
    <col min="956" max="959" width="11.42578125" style="129"/>
    <col min="960" max="960" width="10.85546875" style="129" customWidth="1"/>
    <col min="961" max="1190" width="11.42578125" style="129"/>
    <col min="1191" max="1191" width="11.42578125" style="129" bestFit="1" customWidth="1"/>
    <col min="1192" max="1192" width="34.42578125" style="129" customWidth="1"/>
    <col min="1193" max="1193" width="14.28515625" style="129" customWidth="1"/>
    <col min="1194" max="1194" width="15.7109375" style="129" customWidth="1"/>
    <col min="1195" max="1195" width="12.42578125" style="129" bestFit="1" customWidth="1"/>
    <col min="1196" max="1196" width="14.140625" style="129" bestFit="1" customWidth="1"/>
    <col min="1197" max="1197" width="12" style="129" customWidth="1"/>
    <col min="1198" max="1199" width="10.85546875" style="129" customWidth="1"/>
    <col min="1200" max="1200" width="14.28515625" style="129" customWidth="1"/>
    <col min="1201" max="1201" width="10" style="129" bestFit="1" customWidth="1"/>
    <col min="1202" max="1203" width="12.28515625" style="129" bestFit="1" customWidth="1"/>
    <col min="1204" max="1204" width="14.140625" style="129" customWidth="1"/>
    <col min="1205" max="1205" width="15.140625" style="129" customWidth="1"/>
    <col min="1206" max="1206" width="11.42578125" style="129"/>
    <col min="1207" max="1207" width="10.85546875" style="129" customWidth="1"/>
    <col min="1208" max="1210" width="11.42578125" style="129"/>
    <col min="1211" max="1211" width="13.85546875" style="129" customWidth="1"/>
    <col min="1212" max="1215" width="11.42578125" style="129"/>
    <col min="1216" max="1216" width="10.85546875" style="129" customWidth="1"/>
    <col min="1217" max="1446" width="11.42578125" style="129"/>
    <col min="1447" max="1447" width="11.42578125" style="129" bestFit="1" customWidth="1"/>
    <col min="1448" max="1448" width="34.42578125" style="129" customWidth="1"/>
    <col min="1449" max="1449" width="14.28515625" style="129" customWidth="1"/>
    <col min="1450" max="1450" width="15.7109375" style="129" customWidth="1"/>
    <col min="1451" max="1451" width="12.42578125" style="129" bestFit="1" customWidth="1"/>
    <col min="1452" max="1452" width="14.140625" style="129" bestFit="1" customWidth="1"/>
    <col min="1453" max="1453" width="12" style="129" customWidth="1"/>
    <col min="1454" max="1455" width="10.85546875" style="129" customWidth="1"/>
    <col min="1456" max="1456" width="14.28515625" style="129" customWidth="1"/>
    <col min="1457" max="1457" width="10" style="129" bestFit="1" customWidth="1"/>
    <col min="1458" max="1459" width="12.28515625" style="129" bestFit="1" customWidth="1"/>
    <col min="1460" max="1460" width="14.140625" style="129" customWidth="1"/>
    <col min="1461" max="1461" width="15.140625" style="129" customWidth="1"/>
    <col min="1462" max="1462" width="11.42578125" style="129"/>
    <col min="1463" max="1463" width="10.85546875" style="129" customWidth="1"/>
    <col min="1464" max="1466" width="11.42578125" style="129"/>
    <col min="1467" max="1467" width="13.85546875" style="129" customWidth="1"/>
    <col min="1468" max="1471" width="11.42578125" style="129"/>
    <col min="1472" max="1472" width="10.85546875" style="129" customWidth="1"/>
    <col min="1473" max="1702" width="11.42578125" style="129"/>
    <col min="1703" max="1703" width="11.42578125" style="129" bestFit="1" customWidth="1"/>
    <col min="1704" max="1704" width="34.42578125" style="129" customWidth="1"/>
    <col min="1705" max="1705" width="14.28515625" style="129" customWidth="1"/>
    <col min="1706" max="1706" width="15.7109375" style="129" customWidth="1"/>
    <col min="1707" max="1707" width="12.42578125" style="129" bestFit="1" customWidth="1"/>
    <col min="1708" max="1708" width="14.140625" style="129" bestFit="1" customWidth="1"/>
    <col min="1709" max="1709" width="12" style="129" customWidth="1"/>
    <col min="1710" max="1711" width="10.85546875" style="129" customWidth="1"/>
    <col min="1712" max="1712" width="14.28515625" style="129" customWidth="1"/>
    <col min="1713" max="1713" width="10" style="129" bestFit="1" customWidth="1"/>
    <col min="1714" max="1715" width="12.28515625" style="129" bestFit="1" customWidth="1"/>
    <col min="1716" max="1716" width="14.140625" style="129" customWidth="1"/>
    <col min="1717" max="1717" width="15.140625" style="129" customWidth="1"/>
    <col min="1718" max="1718" width="11.42578125" style="129"/>
    <col min="1719" max="1719" width="10.85546875" style="129" customWidth="1"/>
    <col min="1720" max="1722" width="11.42578125" style="129"/>
    <col min="1723" max="1723" width="13.85546875" style="129" customWidth="1"/>
    <col min="1724" max="1727" width="11.42578125" style="129"/>
    <col min="1728" max="1728" width="10.85546875" style="129" customWidth="1"/>
    <col min="1729" max="1958" width="11.42578125" style="129"/>
    <col min="1959" max="1959" width="11.42578125" style="129" bestFit="1" customWidth="1"/>
    <col min="1960" max="1960" width="34.42578125" style="129" customWidth="1"/>
    <col min="1961" max="1961" width="14.28515625" style="129" customWidth="1"/>
    <col min="1962" max="1962" width="15.7109375" style="129" customWidth="1"/>
    <col min="1963" max="1963" width="12.42578125" style="129" bestFit="1" customWidth="1"/>
    <col min="1964" max="1964" width="14.140625" style="129" bestFit="1" customWidth="1"/>
    <col min="1965" max="1965" width="12" style="129" customWidth="1"/>
    <col min="1966" max="1967" width="10.85546875" style="129" customWidth="1"/>
    <col min="1968" max="1968" width="14.28515625" style="129" customWidth="1"/>
    <col min="1969" max="1969" width="10" style="129" bestFit="1" customWidth="1"/>
    <col min="1970" max="1971" width="12.28515625" style="129" bestFit="1" customWidth="1"/>
    <col min="1972" max="1972" width="14.140625" style="129" customWidth="1"/>
    <col min="1973" max="1973" width="15.140625" style="129" customWidth="1"/>
    <col min="1974" max="1974" width="11.42578125" style="129"/>
    <col min="1975" max="1975" width="10.85546875" style="129" customWidth="1"/>
    <col min="1976" max="1978" width="11.42578125" style="129"/>
    <col min="1979" max="1979" width="13.85546875" style="129" customWidth="1"/>
    <col min="1980" max="1983" width="11.42578125" style="129"/>
    <col min="1984" max="1984" width="10.85546875" style="129" customWidth="1"/>
    <col min="1985" max="2214" width="11.42578125" style="129"/>
    <col min="2215" max="2215" width="11.42578125" style="129" bestFit="1" customWidth="1"/>
    <col min="2216" max="2216" width="34.42578125" style="129" customWidth="1"/>
    <col min="2217" max="2217" width="14.28515625" style="129" customWidth="1"/>
    <col min="2218" max="2218" width="15.7109375" style="129" customWidth="1"/>
    <col min="2219" max="2219" width="12.42578125" style="129" bestFit="1" customWidth="1"/>
    <col min="2220" max="2220" width="14.140625" style="129" bestFit="1" customWidth="1"/>
    <col min="2221" max="2221" width="12" style="129" customWidth="1"/>
    <col min="2222" max="2223" width="10.85546875" style="129" customWidth="1"/>
    <col min="2224" max="2224" width="14.28515625" style="129" customWidth="1"/>
    <col min="2225" max="2225" width="10" style="129" bestFit="1" customWidth="1"/>
    <col min="2226" max="2227" width="12.28515625" style="129" bestFit="1" customWidth="1"/>
    <col min="2228" max="2228" width="14.140625" style="129" customWidth="1"/>
    <col min="2229" max="2229" width="15.140625" style="129" customWidth="1"/>
    <col min="2230" max="2230" width="11.42578125" style="129"/>
    <col min="2231" max="2231" width="10.85546875" style="129" customWidth="1"/>
    <col min="2232" max="2234" width="11.42578125" style="129"/>
    <col min="2235" max="2235" width="13.85546875" style="129" customWidth="1"/>
    <col min="2236" max="2239" width="11.42578125" style="129"/>
    <col min="2240" max="2240" width="10.85546875" style="129" customWidth="1"/>
    <col min="2241" max="2470" width="11.42578125" style="129"/>
    <col min="2471" max="2471" width="11.42578125" style="129" bestFit="1" customWidth="1"/>
    <col min="2472" max="2472" width="34.42578125" style="129" customWidth="1"/>
    <col min="2473" max="2473" width="14.28515625" style="129" customWidth="1"/>
    <col min="2474" max="2474" width="15.7109375" style="129" customWidth="1"/>
    <col min="2475" max="2475" width="12.42578125" style="129" bestFit="1" customWidth="1"/>
    <col min="2476" max="2476" width="14.140625" style="129" bestFit="1" customWidth="1"/>
    <col min="2477" max="2477" width="12" style="129" customWidth="1"/>
    <col min="2478" max="2479" width="10.85546875" style="129" customWidth="1"/>
    <col min="2480" max="2480" width="14.28515625" style="129" customWidth="1"/>
    <col min="2481" max="2481" width="10" style="129" bestFit="1" customWidth="1"/>
    <col min="2482" max="2483" width="12.28515625" style="129" bestFit="1" customWidth="1"/>
    <col min="2484" max="2484" width="14.140625" style="129" customWidth="1"/>
    <col min="2485" max="2485" width="15.140625" style="129" customWidth="1"/>
    <col min="2486" max="2486" width="11.42578125" style="129"/>
    <col min="2487" max="2487" width="10.85546875" style="129" customWidth="1"/>
    <col min="2488" max="2490" width="11.42578125" style="129"/>
    <col min="2491" max="2491" width="13.85546875" style="129" customWidth="1"/>
    <col min="2492" max="2495" width="11.42578125" style="129"/>
    <col min="2496" max="2496" width="10.85546875" style="129" customWidth="1"/>
    <col min="2497" max="2726" width="11.42578125" style="129"/>
    <col min="2727" max="2727" width="11.42578125" style="129" bestFit="1" customWidth="1"/>
    <col min="2728" max="2728" width="34.42578125" style="129" customWidth="1"/>
    <col min="2729" max="2729" width="14.28515625" style="129" customWidth="1"/>
    <col min="2730" max="2730" width="15.7109375" style="129" customWidth="1"/>
    <col min="2731" max="2731" width="12.42578125" style="129" bestFit="1" customWidth="1"/>
    <col min="2732" max="2732" width="14.140625" style="129" bestFit="1" customWidth="1"/>
    <col min="2733" max="2733" width="12" style="129" customWidth="1"/>
    <col min="2734" max="2735" width="10.85546875" style="129" customWidth="1"/>
    <col min="2736" max="2736" width="14.28515625" style="129" customWidth="1"/>
    <col min="2737" max="2737" width="10" style="129" bestFit="1" customWidth="1"/>
    <col min="2738" max="2739" width="12.28515625" style="129" bestFit="1" customWidth="1"/>
    <col min="2740" max="2740" width="14.140625" style="129" customWidth="1"/>
    <col min="2741" max="2741" width="15.140625" style="129" customWidth="1"/>
    <col min="2742" max="2742" width="11.42578125" style="129"/>
    <col min="2743" max="2743" width="10.85546875" style="129" customWidth="1"/>
    <col min="2744" max="2746" width="11.42578125" style="129"/>
    <col min="2747" max="2747" width="13.85546875" style="129" customWidth="1"/>
    <col min="2748" max="2751" width="11.42578125" style="129"/>
    <col min="2752" max="2752" width="10.85546875" style="129" customWidth="1"/>
    <col min="2753" max="2982" width="11.42578125" style="129"/>
    <col min="2983" max="2983" width="11.42578125" style="129" bestFit="1" customWidth="1"/>
    <col min="2984" max="2984" width="34.42578125" style="129" customWidth="1"/>
    <col min="2985" max="2985" width="14.28515625" style="129" customWidth="1"/>
    <col min="2986" max="2986" width="15.7109375" style="129" customWidth="1"/>
    <col min="2987" max="2987" width="12.42578125" style="129" bestFit="1" customWidth="1"/>
    <col min="2988" max="2988" width="14.140625" style="129" bestFit="1" customWidth="1"/>
    <col min="2989" max="2989" width="12" style="129" customWidth="1"/>
    <col min="2990" max="2991" width="10.85546875" style="129" customWidth="1"/>
    <col min="2992" max="2992" width="14.28515625" style="129" customWidth="1"/>
    <col min="2993" max="2993" width="10" style="129" bestFit="1" customWidth="1"/>
    <col min="2994" max="2995" width="12.28515625" style="129" bestFit="1" customWidth="1"/>
    <col min="2996" max="2996" width="14.140625" style="129" customWidth="1"/>
    <col min="2997" max="2997" width="15.140625" style="129" customWidth="1"/>
    <col min="2998" max="2998" width="11.42578125" style="129"/>
    <col min="2999" max="2999" width="10.85546875" style="129" customWidth="1"/>
    <col min="3000" max="3002" width="11.42578125" style="129"/>
    <col min="3003" max="3003" width="13.85546875" style="129" customWidth="1"/>
    <col min="3004" max="3007" width="11.42578125" style="129"/>
    <col min="3008" max="3008" width="10.85546875" style="129" customWidth="1"/>
    <col min="3009" max="3238" width="11.42578125" style="129"/>
    <col min="3239" max="3239" width="11.42578125" style="129" bestFit="1" customWidth="1"/>
    <col min="3240" max="3240" width="34.42578125" style="129" customWidth="1"/>
    <col min="3241" max="3241" width="14.28515625" style="129" customWidth="1"/>
    <col min="3242" max="3242" width="15.7109375" style="129" customWidth="1"/>
    <col min="3243" max="3243" width="12.42578125" style="129" bestFit="1" customWidth="1"/>
    <col min="3244" max="3244" width="14.140625" style="129" bestFit="1" customWidth="1"/>
    <col min="3245" max="3245" width="12" style="129" customWidth="1"/>
    <col min="3246" max="3247" width="10.85546875" style="129" customWidth="1"/>
    <col min="3248" max="3248" width="14.28515625" style="129" customWidth="1"/>
    <col min="3249" max="3249" width="10" style="129" bestFit="1" customWidth="1"/>
    <col min="3250" max="3251" width="12.28515625" style="129" bestFit="1" customWidth="1"/>
    <col min="3252" max="3252" width="14.140625" style="129" customWidth="1"/>
    <col min="3253" max="3253" width="15.140625" style="129" customWidth="1"/>
    <col min="3254" max="3254" width="11.42578125" style="129"/>
    <col min="3255" max="3255" width="10.85546875" style="129" customWidth="1"/>
    <col min="3256" max="3258" width="11.42578125" style="129"/>
    <col min="3259" max="3259" width="13.85546875" style="129" customWidth="1"/>
    <col min="3260" max="3263" width="11.42578125" style="129"/>
    <col min="3264" max="3264" width="10.85546875" style="129" customWidth="1"/>
    <col min="3265" max="3494" width="11.42578125" style="129"/>
    <col min="3495" max="3495" width="11.42578125" style="129" bestFit="1" customWidth="1"/>
    <col min="3496" max="3496" width="34.42578125" style="129" customWidth="1"/>
    <col min="3497" max="3497" width="14.28515625" style="129" customWidth="1"/>
    <col min="3498" max="3498" width="15.7109375" style="129" customWidth="1"/>
    <col min="3499" max="3499" width="12.42578125" style="129" bestFit="1" customWidth="1"/>
    <col min="3500" max="3500" width="14.140625" style="129" bestFit="1" customWidth="1"/>
    <col min="3501" max="3501" width="12" style="129" customWidth="1"/>
    <col min="3502" max="3503" width="10.85546875" style="129" customWidth="1"/>
    <col min="3504" max="3504" width="14.28515625" style="129" customWidth="1"/>
    <col min="3505" max="3505" width="10" style="129" bestFit="1" customWidth="1"/>
    <col min="3506" max="3507" width="12.28515625" style="129" bestFit="1" customWidth="1"/>
    <col min="3508" max="3508" width="14.140625" style="129" customWidth="1"/>
    <col min="3509" max="3509" width="15.140625" style="129" customWidth="1"/>
    <col min="3510" max="3510" width="11.42578125" style="129"/>
    <col min="3511" max="3511" width="10.85546875" style="129" customWidth="1"/>
    <col min="3512" max="3514" width="11.42578125" style="129"/>
    <col min="3515" max="3515" width="13.85546875" style="129" customWidth="1"/>
    <col min="3516" max="3519" width="11.42578125" style="129"/>
    <col min="3520" max="3520" width="10.85546875" style="129" customWidth="1"/>
    <col min="3521" max="3750" width="11.42578125" style="129"/>
    <col min="3751" max="3751" width="11.42578125" style="129" bestFit="1" customWidth="1"/>
    <col min="3752" max="3752" width="34.42578125" style="129" customWidth="1"/>
    <col min="3753" max="3753" width="14.28515625" style="129" customWidth="1"/>
    <col min="3754" max="3754" width="15.7109375" style="129" customWidth="1"/>
    <col min="3755" max="3755" width="12.42578125" style="129" bestFit="1" customWidth="1"/>
    <col min="3756" max="3756" width="14.140625" style="129" bestFit="1" customWidth="1"/>
    <col min="3757" max="3757" width="12" style="129" customWidth="1"/>
    <col min="3758" max="3759" width="10.85546875" style="129" customWidth="1"/>
    <col min="3760" max="3760" width="14.28515625" style="129" customWidth="1"/>
    <col min="3761" max="3761" width="10" style="129" bestFit="1" customWidth="1"/>
    <col min="3762" max="3763" width="12.28515625" style="129" bestFit="1" customWidth="1"/>
    <col min="3764" max="3764" width="14.140625" style="129" customWidth="1"/>
    <col min="3765" max="3765" width="15.140625" style="129" customWidth="1"/>
    <col min="3766" max="3766" width="11.42578125" style="129"/>
    <col min="3767" max="3767" width="10.85546875" style="129" customWidth="1"/>
    <col min="3768" max="3770" width="11.42578125" style="129"/>
    <col min="3771" max="3771" width="13.85546875" style="129" customWidth="1"/>
    <col min="3772" max="3775" width="11.42578125" style="129"/>
    <col min="3776" max="3776" width="10.85546875" style="129" customWidth="1"/>
    <col min="3777" max="4006" width="11.42578125" style="129"/>
    <col min="4007" max="4007" width="11.42578125" style="129" bestFit="1" customWidth="1"/>
    <col min="4008" max="4008" width="34.42578125" style="129" customWidth="1"/>
    <col min="4009" max="4009" width="14.28515625" style="129" customWidth="1"/>
    <col min="4010" max="4010" width="15.7109375" style="129" customWidth="1"/>
    <col min="4011" max="4011" width="12.42578125" style="129" bestFit="1" customWidth="1"/>
    <col min="4012" max="4012" width="14.140625" style="129" bestFit="1" customWidth="1"/>
    <col min="4013" max="4013" width="12" style="129" customWidth="1"/>
    <col min="4014" max="4015" width="10.85546875" style="129" customWidth="1"/>
    <col min="4016" max="4016" width="14.28515625" style="129" customWidth="1"/>
    <col min="4017" max="4017" width="10" style="129" bestFit="1" customWidth="1"/>
    <col min="4018" max="4019" width="12.28515625" style="129" bestFit="1" customWidth="1"/>
    <col min="4020" max="4020" width="14.140625" style="129" customWidth="1"/>
    <col min="4021" max="4021" width="15.140625" style="129" customWidth="1"/>
    <col min="4022" max="4022" width="11.42578125" style="129"/>
    <col min="4023" max="4023" width="10.85546875" style="129" customWidth="1"/>
    <col min="4024" max="4026" width="11.42578125" style="129"/>
    <col min="4027" max="4027" width="13.85546875" style="129" customWidth="1"/>
    <col min="4028" max="4031" width="11.42578125" style="129"/>
    <col min="4032" max="4032" width="10.85546875" style="129" customWidth="1"/>
    <col min="4033" max="4262" width="11.42578125" style="129"/>
    <col min="4263" max="4263" width="11.42578125" style="129" bestFit="1" customWidth="1"/>
    <col min="4264" max="4264" width="34.42578125" style="129" customWidth="1"/>
    <col min="4265" max="4265" width="14.28515625" style="129" customWidth="1"/>
    <col min="4266" max="4266" width="15.7109375" style="129" customWidth="1"/>
    <col min="4267" max="4267" width="12.42578125" style="129" bestFit="1" customWidth="1"/>
    <col min="4268" max="4268" width="14.140625" style="129" bestFit="1" customWidth="1"/>
    <col min="4269" max="4269" width="12" style="129" customWidth="1"/>
    <col min="4270" max="4271" width="10.85546875" style="129" customWidth="1"/>
    <col min="4272" max="4272" width="14.28515625" style="129" customWidth="1"/>
    <col min="4273" max="4273" width="10" style="129" bestFit="1" customWidth="1"/>
    <col min="4274" max="4275" width="12.28515625" style="129" bestFit="1" customWidth="1"/>
    <col min="4276" max="4276" width="14.140625" style="129" customWidth="1"/>
    <col min="4277" max="4277" width="15.140625" style="129" customWidth="1"/>
    <col min="4278" max="4278" width="11.42578125" style="129"/>
    <col min="4279" max="4279" width="10.85546875" style="129" customWidth="1"/>
    <col min="4280" max="4282" width="11.42578125" style="129"/>
    <col min="4283" max="4283" width="13.85546875" style="129" customWidth="1"/>
    <col min="4284" max="4287" width="11.42578125" style="129"/>
    <col min="4288" max="4288" width="10.85546875" style="129" customWidth="1"/>
    <col min="4289" max="4518" width="11.42578125" style="129"/>
    <col min="4519" max="4519" width="11.42578125" style="129" bestFit="1" customWidth="1"/>
    <col min="4520" max="4520" width="34.42578125" style="129" customWidth="1"/>
    <col min="4521" max="4521" width="14.28515625" style="129" customWidth="1"/>
    <col min="4522" max="4522" width="15.7109375" style="129" customWidth="1"/>
    <col min="4523" max="4523" width="12.42578125" style="129" bestFit="1" customWidth="1"/>
    <col min="4524" max="4524" width="14.140625" style="129" bestFit="1" customWidth="1"/>
    <col min="4525" max="4525" width="12" style="129" customWidth="1"/>
    <col min="4526" max="4527" width="10.85546875" style="129" customWidth="1"/>
    <col min="4528" max="4528" width="14.28515625" style="129" customWidth="1"/>
    <col min="4529" max="4529" width="10" style="129" bestFit="1" customWidth="1"/>
    <col min="4530" max="4531" width="12.28515625" style="129" bestFit="1" customWidth="1"/>
    <col min="4532" max="4532" width="14.140625" style="129" customWidth="1"/>
    <col min="4533" max="4533" width="15.140625" style="129" customWidth="1"/>
    <col min="4534" max="4534" width="11.42578125" style="129"/>
    <col min="4535" max="4535" width="10.85546875" style="129" customWidth="1"/>
    <col min="4536" max="4538" width="11.42578125" style="129"/>
    <col min="4539" max="4539" width="13.85546875" style="129" customWidth="1"/>
    <col min="4540" max="4543" width="11.42578125" style="129"/>
    <col min="4544" max="4544" width="10.85546875" style="129" customWidth="1"/>
    <col min="4545" max="4774" width="11.42578125" style="129"/>
    <col min="4775" max="4775" width="11.42578125" style="129" bestFit="1" customWidth="1"/>
    <col min="4776" max="4776" width="34.42578125" style="129" customWidth="1"/>
    <col min="4777" max="4777" width="14.28515625" style="129" customWidth="1"/>
    <col min="4778" max="4778" width="15.7109375" style="129" customWidth="1"/>
    <col min="4779" max="4779" width="12.42578125" style="129" bestFit="1" customWidth="1"/>
    <col min="4780" max="4780" width="14.140625" style="129" bestFit="1" customWidth="1"/>
    <col min="4781" max="4781" width="12" style="129" customWidth="1"/>
    <col min="4782" max="4783" width="10.85546875" style="129" customWidth="1"/>
    <col min="4784" max="4784" width="14.28515625" style="129" customWidth="1"/>
    <col min="4785" max="4785" width="10" style="129" bestFit="1" customWidth="1"/>
    <col min="4786" max="4787" width="12.28515625" style="129" bestFit="1" customWidth="1"/>
    <col min="4788" max="4788" width="14.140625" style="129" customWidth="1"/>
    <col min="4789" max="4789" width="15.140625" style="129" customWidth="1"/>
    <col min="4790" max="4790" width="11.42578125" style="129"/>
    <col min="4791" max="4791" width="10.85546875" style="129" customWidth="1"/>
    <col min="4792" max="4794" width="11.42578125" style="129"/>
    <col min="4795" max="4795" width="13.85546875" style="129" customWidth="1"/>
    <col min="4796" max="4799" width="11.42578125" style="129"/>
    <col min="4800" max="4800" width="10.85546875" style="129" customWidth="1"/>
    <col min="4801" max="5030" width="11.42578125" style="129"/>
    <col min="5031" max="5031" width="11.42578125" style="129" bestFit="1" customWidth="1"/>
    <col min="5032" max="5032" width="34.42578125" style="129" customWidth="1"/>
    <col min="5033" max="5033" width="14.28515625" style="129" customWidth="1"/>
    <col min="5034" max="5034" width="15.7109375" style="129" customWidth="1"/>
    <col min="5035" max="5035" width="12.42578125" style="129" bestFit="1" customWidth="1"/>
    <col min="5036" max="5036" width="14.140625" style="129" bestFit="1" customWidth="1"/>
    <col min="5037" max="5037" width="12" style="129" customWidth="1"/>
    <col min="5038" max="5039" width="10.85546875" style="129" customWidth="1"/>
    <col min="5040" max="5040" width="14.28515625" style="129" customWidth="1"/>
    <col min="5041" max="5041" width="10" style="129" bestFit="1" customWidth="1"/>
    <col min="5042" max="5043" width="12.28515625" style="129" bestFit="1" customWidth="1"/>
    <col min="5044" max="5044" width="14.140625" style="129" customWidth="1"/>
    <col min="5045" max="5045" width="15.140625" style="129" customWidth="1"/>
    <col min="5046" max="5046" width="11.42578125" style="129"/>
    <col min="5047" max="5047" width="10.85546875" style="129" customWidth="1"/>
    <col min="5048" max="5050" width="11.42578125" style="129"/>
    <col min="5051" max="5051" width="13.85546875" style="129" customWidth="1"/>
    <col min="5052" max="5055" width="11.42578125" style="129"/>
    <col min="5056" max="5056" width="10.85546875" style="129" customWidth="1"/>
    <col min="5057" max="5286" width="11.42578125" style="129"/>
    <col min="5287" max="5287" width="11.42578125" style="129" bestFit="1" customWidth="1"/>
    <col min="5288" max="5288" width="34.42578125" style="129" customWidth="1"/>
    <col min="5289" max="5289" width="14.28515625" style="129" customWidth="1"/>
    <col min="5290" max="5290" width="15.7109375" style="129" customWidth="1"/>
    <col min="5291" max="5291" width="12.42578125" style="129" bestFit="1" customWidth="1"/>
    <col min="5292" max="5292" width="14.140625" style="129" bestFit="1" customWidth="1"/>
    <col min="5293" max="5293" width="12" style="129" customWidth="1"/>
    <col min="5294" max="5295" width="10.85546875" style="129" customWidth="1"/>
    <col min="5296" max="5296" width="14.28515625" style="129" customWidth="1"/>
    <col min="5297" max="5297" width="10" style="129" bestFit="1" customWidth="1"/>
    <col min="5298" max="5299" width="12.28515625" style="129" bestFit="1" customWidth="1"/>
    <col min="5300" max="5300" width="14.140625" style="129" customWidth="1"/>
    <col min="5301" max="5301" width="15.140625" style="129" customWidth="1"/>
    <col min="5302" max="5302" width="11.42578125" style="129"/>
    <col min="5303" max="5303" width="10.85546875" style="129" customWidth="1"/>
    <col min="5304" max="5306" width="11.42578125" style="129"/>
    <col min="5307" max="5307" width="13.85546875" style="129" customWidth="1"/>
    <col min="5308" max="5311" width="11.42578125" style="129"/>
    <col min="5312" max="5312" width="10.85546875" style="129" customWidth="1"/>
    <col min="5313" max="5542" width="11.42578125" style="129"/>
    <col min="5543" max="5543" width="11.42578125" style="129" bestFit="1" customWidth="1"/>
    <col min="5544" max="5544" width="34.42578125" style="129" customWidth="1"/>
    <col min="5545" max="5545" width="14.28515625" style="129" customWidth="1"/>
    <col min="5546" max="5546" width="15.7109375" style="129" customWidth="1"/>
    <col min="5547" max="5547" width="12.42578125" style="129" bestFit="1" customWidth="1"/>
    <col min="5548" max="5548" width="14.140625" style="129" bestFit="1" customWidth="1"/>
    <col min="5549" max="5549" width="12" style="129" customWidth="1"/>
    <col min="5550" max="5551" width="10.85546875" style="129" customWidth="1"/>
    <col min="5552" max="5552" width="14.28515625" style="129" customWidth="1"/>
    <col min="5553" max="5553" width="10" style="129" bestFit="1" customWidth="1"/>
    <col min="5554" max="5555" width="12.28515625" style="129" bestFit="1" customWidth="1"/>
    <col min="5556" max="5556" width="14.140625" style="129" customWidth="1"/>
    <col min="5557" max="5557" width="15.140625" style="129" customWidth="1"/>
    <col min="5558" max="5558" width="11.42578125" style="129"/>
    <col min="5559" max="5559" width="10.85546875" style="129" customWidth="1"/>
    <col min="5560" max="5562" width="11.42578125" style="129"/>
    <col min="5563" max="5563" width="13.85546875" style="129" customWidth="1"/>
    <col min="5564" max="5567" width="11.42578125" style="129"/>
    <col min="5568" max="5568" width="10.85546875" style="129" customWidth="1"/>
    <col min="5569" max="5798" width="11.42578125" style="129"/>
    <col min="5799" max="5799" width="11.42578125" style="129" bestFit="1" customWidth="1"/>
    <col min="5800" max="5800" width="34.42578125" style="129" customWidth="1"/>
    <col min="5801" max="5801" width="14.28515625" style="129" customWidth="1"/>
    <col min="5802" max="5802" width="15.7109375" style="129" customWidth="1"/>
    <col min="5803" max="5803" width="12.42578125" style="129" bestFit="1" customWidth="1"/>
    <col min="5804" max="5804" width="14.140625" style="129" bestFit="1" customWidth="1"/>
    <col min="5805" max="5805" width="12" style="129" customWidth="1"/>
    <col min="5806" max="5807" width="10.85546875" style="129" customWidth="1"/>
    <col min="5808" max="5808" width="14.28515625" style="129" customWidth="1"/>
    <col min="5809" max="5809" width="10" style="129" bestFit="1" customWidth="1"/>
    <col min="5810" max="5811" width="12.28515625" style="129" bestFit="1" customWidth="1"/>
    <col min="5812" max="5812" width="14.140625" style="129" customWidth="1"/>
    <col min="5813" max="5813" width="15.140625" style="129" customWidth="1"/>
    <col min="5814" max="5814" width="11.42578125" style="129"/>
    <col min="5815" max="5815" width="10.85546875" style="129" customWidth="1"/>
    <col min="5816" max="5818" width="11.42578125" style="129"/>
    <col min="5819" max="5819" width="13.85546875" style="129" customWidth="1"/>
    <col min="5820" max="5823" width="11.42578125" style="129"/>
    <col min="5824" max="5824" width="10.85546875" style="129" customWidth="1"/>
    <col min="5825" max="6054" width="11.42578125" style="129"/>
    <col min="6055" max="6055" width="11.42578125" style="129" bestFit="1" customWidth="1"/>
    <col min="6056" max="6056" width="34.42578125" style="129" customWidth="1"/>
    <col min="6057" max="6057" width="14.28515625" style="129" customWidth="1"/>
    <col min="6058" max="6058" width="15.7109375" style="129" customWidth="1"/>
    <col min="6059" max="6059" width="12.42578125" style="129" bestFit="1" customWidth="1"/>
    <col min="6060" max="6060" width="14.140625" style="129" bestFit="1" customWidth="1"/>
    <col min="6061" max="6061" width="12" style="129" customWidth="1"/>
    <col min="6062" max="6063" width="10.85546875" style="129" customWidth="1"/>
    <col min="6064" max="6064" width="14.28515625" style="129" customWidth="1"/>
    <col min="6065" max="6065" width="10" style="129" bestFit="1" customWidth="1"/>
    <col min="6066" max="6067" width="12.28515625" style="129" bestFit="1" customWidth="1"/>
    <col min="6068" max="6068" width="14.140625" style="129" customWidth="1"/>
    <col min="6069" max="6069" width="15.140625" style="129" customWidth="1"/>
    <col min="6070" max="6070" width="11.42578125" style="129"/>
    <col min="6071" max="6071" width="10.85546875" style="129" customWidth="1"/>
    <col min="6072" max="6074" width="11.42578125" style="129"/>
    <col min="6075" max="6075" width="13.85546875" style="129" customWidth="1"/>
    <col min="6076" max="6079" width="11.42578125" style="129"/>
    <col min="6080" max="6080" width="10.85546875" style="129" customWidth="1"/>
    <col min="6081" max="6310" width="11.42578125" style="129"/>
    <col min="6311" max="6311" width="11.42578125" style="129" bestFit="1" customWidth="1"/>
    <col min="6312" max="6312" width="34.42578125" style="129" customWidth="1"/>
    <col min="6313" max="6313" width="14.28515625" style="129" customWidth="1"/>
    <col min="6314" max="6314" width="15.7109375" style="129" customWidth="1"/>
    <col min="6315" max="6315" width="12.42578125" style="129" bestFit="1" customWidth="1"/>
    <col min="6316" max="6316" width="14.140625" style="129" bestFit="1" customWidth="1"/>
    <col min="6317" max="6317" width="12" style="129" customWidth="1"/>
    <col min="6318" max="6319" width="10.85546875" style="129" customWidth="1"/>
    <col min="6320" max="6320" width="14.28515625" style="129" customWidth="1"/>
    <col min="6321" max="6321" width="10" style="129" bestFit="1" customWidth="1"/>
    <col min="6322" max="6323" width="12.28515625" style="129" bestFit="1" customWidth="1"/>
    <col min="6324" max="6324" width="14.140625" style="129" customWidth="1"/>
    <col min="6325" max="6325" width="15.140625" style="129" customWidth="1"/>
    <col min="6326" max="6326" width="11.42578125" style="129"/>
    <col min="6327" max="6327" width="10.85546875" style="129" customWidth="1"/>
    <col min="6328" max="6330" width="11.42578125" style="129"/>
    <col min="6331" max="6331" width="13.85546875" style="129" customWidth="1"/>
    <col min="6332" max="6335" width="11.42578125" style="129"/>
    <col min="6336" max="6336" width="10.85546875" style="129" customWidth="1"/>
    <col min="6337" max="6566" width="11.42578125" style="129"/>
    <col min="6567" max="6567" width="11.42578125" style="129" bestFit="1" customWidth="1"/>
    <col min="6568" max="6568" width="34.42578125" style="129" customWidth="1"/>
    <col min="6569" max="6569" width="14.28515625" style="129" customWidth="1"/>
    <col min="6570" max="6570" width="15.7109375" style="129" customWidth="1"/>
    <col min="6571" max="6571" width="12.42578125" style="129" bestFit="1" customWidth="1"/>
    <col min="6572" max="6572" width="14.140625" style="129" bestFit="1" customWidth="1"/>
    <col min="6573" max="6573" width="12" style="129" customWidth="1"/>
    <col min="6574" max="6575" width="10.85546875" style="129" customWidth="1"/>
    <col min="6576" max="6576" width="14.28515625" style="129" customWidth="1"/>
    <col min="6577" max="6577" width="10" style="129" bestFit="1" customWidth="1"/>
    <col min="6578" max="6579" width="12.28515625" style="129" bestFit="1" customWidth="1"/>
    <col min="6580" max="6580" width="14.140625" style="129" customWidth="1"/>
    <col min="6581" max="6581" width="15.140625" style="129" customWidth="1"/>
    <col min="6582" max="6582" width="11.42578125" style="129"/>
    <col min="6583" max="6583" width="10.85546875" style="129" customWidth="1"/>
    <col min="6584" max="6586" width="11.42578125" style="129"/>
    <col min="6587" max="6587" width="13.85546875" style="129" customWidth="1"/>
    <col min="6588" max="6591" width="11.42578125" style="129"/>
    <col min="6592" max="6592" width="10.85546875" style="129" customWidth="1"/>
    <col min="6593" max="6822" width="11.42578125" style="129"/>
    <col min="6823" max="6823" width="11.42578125" style="129" bestFit="1" customWidth="1"/>
    <col min="6824" max="6824" width="34.42578125" style="129" customWidth="1"/>
    <col min="6825" max="6825" width="14.28515625" style="129" customWidth="1"/>
    <col min="6826" max="6826" width="15.7109375" style="129" customWidth="1"/>
    <col min="6827" max="6827" width="12.42578125" style="129" bestFit="1" customWidth="1"/>
    <col min="6828" max="6828" width="14.140625" style="129" bestFit="1" customWidth="1"/>
    <col min="6829" max="6829" width="12" style="129" customWidth="1"/>
    <col min="6830" max="6831" width="10.85546875" style="129" customWidth="1"/>
    <col min="6832" max="6832" width="14.28515625" style="129" customWidth="1"/>
    <col min="6833" max="6833" width="10" style="129" bestFit="1" customWidth="1"/>
    <col min="6834" max="6835" width="12.28515625" style="129" bestFit="1" customWidth="1"/>
    <col min="6836" max="6836" width="14.140625" style="129" customWidth="1"/>
    <col min="6837" max="6837" width="15.140625" style="129" customWidth="1"/>
    <col min="6838" max="6838" width="11.42578125" style="129"/>
    <col min="6839" max="6839" width="10.85546875" style="129" customWidth="1"/>
    <col min="6840" max="6842" width="11.42578125" style="129"/>
    <col min="6843" max="6843" width="13.85546875" style="129" customWidth="1"/>
    <col min="6844" max="6847" width="11.42578125" style="129"/>
    <col min="6848" max="6848" width="10.85546875" style="129" customWidth="1"/>
    <col min="6849" max="7078" width="11.42578125" style="129"/>
    <col min="7079" max="7079" width="11.42578125" style="129" bestFit="1" customWidth="1"/>
    <col min="7080" max="7080" width="34.42578125" style="129" customWidth="1"/>
    <col min="7081" max="7081" width="14.28515625" style="129" customWidth="1"/>
    <col min="7082" max="7082" width="15.7109375" style="129" customWidth="1"/>
    <col min="7083" max="7083" width="12.42578125" style="129" bestFit="1" customWidth="1"/>
    <col min="7084" max="7084" width="14.140625" style="129" bestFit="1" customWidth="1"/>
    <col min="7085" max="7085" width="12" style="129" customWidth="1"/>
    <col min="7086" max="7087" width="10.85546875" style="129" customWidth="1"/>
    <col min="7088" max="7088" width="14.28515625" style="129" customWidth="1"/>
    <col min="7089" max="7089" width="10" style="129" bestFit="1" customWidth="1"/>
    <col min="7090" max="7091" width="12.28515625" style="129" bestFit="1" customWidth="1"/>
    <col min="7092" max="7092" width="14.140625" style="129" customWidth="1"/>
    <col min="7093" max="7093" width="15.140625" style="129" customWidth="1"/>
    <col min="7094" max="7094" width="11.42578125" style="129"/>
    <col min="7095" max="7095" width="10.85546875" style="129" customWidth="1"/>
    <col min="7096" max="7098" width="11.42578125" style="129"/>
    <col min="7099" max="7099" width="13.85546875" style="129" customWidth="1"/>
    <col min="7100" max="7103" width="11.42578125" style="129"/>
    <col min="7104" max="7104" width="10.85546875" style="129" customWidth="1"/>
    <col min="7105" max="7334" width="11.42578125" style="129"/>
    <col min="7335" max="7335" width="11.42578125" style="129" bestFit="1" customWidth="1"/>
    <col min="7336" max="7336" width="34.42578125" style="129" customWidth="1"/>
    <col min="7337" max="7337" width="14.28515625" style="129" customWidth="1"/>
    <col min="7338" max="7338" width="15.7109375" style="129" customWidth="1"/>
    <col min="7339" max="7339" width="12.42578125" style="129" bestFit="1" customWidth="1"/>
    <col min="7340" max="7340" width="14.140625" style="129" bestFit="1" customWidth="1"/>
    <col min="7341" max="7341" width="12" style="129" customWidth="1"/>
    <col min="7342" max="7343" width="10.85546875" style="129" customWidth="1"/>
    <col min="7344" max="7344" width="14.28515625" style="129" customWidth="1"/>
    <col min="7345" max="7345" width="10" style="129" bestFit="1" customWidth="1"/>
    <col min="7346" max="7347" width="12.28515625" style="129" bestFit="1" customWidth="1"/>
    <col min="7348" max="7348" width="14.140625" style="129" customWidth="1"/>
    <col min="7349" max="7349" width="15.140625" style="129" customWidth="1"/>
    <col min="7350" max="7350" width="11.42578125" style="129"/>
    <col min="7351" max="7351" width="10.85546875" style="129" customWidth="1"/>
    <col min="7352" max="7354" width="11.42578125" style="129"/>
    <col min="7355" max="7355" width="13.85546875" style="129" customWidth="1"/>
    <col min="7356" max="7359" width="11.42578125" style="129"/>
    <col min="7360" max="7360" width="10.85546875" style="129" customWidth="1"/>
    <col min="7361" max="7590" width="11.42578125" style="129"/>
    <col min="7591" max="7591" width="11.42578125" style="129" bestFit="1" customWidth="1"/>
    <col min="7592" max="7592" width="34.42578125" style="129" customWidth="1"/>
    <col min="7593" max="7593" width="14.28515625" style="129" customWidth="1"/>
    <col min="7594" max="7594" width="15.7109375" style="129" customWidth="1"/>
    <col min="7595" max="7595" width="12.42578125" style="129" bestFit="1" customWidth="1"/>
    <col min="7596" max="7596" width="14.140625" style="129" bestFit="1" customWidth="1"/>
    <col min="7597" max="7597" width="12" style="129" customWidth="1"/>
    <col min="7598" max="7599" width="10.85546875" style="129" customWidth="1"/>
    <col min="7600" max="7600" width="14.28515625" style="129" customWidth="1"/>
    <col min="7601" max="7601" width="10" style="129" bestFit="1" customWidth="1"/>
    <col min="7602" max="7603" width="12.28515625" style="129" bestFit="1" customWidth="1"/>
    <col min="7604" max="7604" width="14.140625" style="129" customWidth="1"/>
    <col min="7605" max="7605" width="15.140625" style="129" customWidth="1"/>
    <col min="7606" max="7606" width="11.42578125" style="129"/>
    <col min="7607" max="7607" width="10.85546875" style="129" customWidth="1"/>
    <col min="7608" max="7610" width="11.42578125" style="129"/>
    <col min="7611" max="7611" width="13.85546875" style="129" customWidth="1"/>
    <col min="7612" max="7615" width="11.42578125" style="129"/>
    <col min="7616" max="7616" width="10.85546875" style="129" customWidth="1"/>
    <col min="7617" max="7846" width="11.42578125" style="129"/>
    <col min="7847" max="7847" width="11.42578125" style="129" bestFit="1" customWidth="1"/>
    <col min="7848" max="7848" width="34.42578125" style="129" customWidth="1"/>
    <col min="7849" max="7849" width="14.28515625" style="129" customWidth="1"/>
    <col min="7850" max="7850" width="15.7109375" style="129" customWidth="1"/>
    <col min="7851" max="7851" width="12.42578125" style="129" bestFit="1" customWidth="1"/>
    <col min="7852" max="7852" width="14.140625" style="129" bestFit="1" customWidth="1"/>
    <col min="7853" max="7853" width="12" style="129" customWidth="1"/>
    <col min="7854" max="7855" width="10.85546875" style="129" customWidth="1"/>
    <col min="7856" max="7856" width="14.28515625" style="129" customWidth="1"/>
    <col min="7857" max="7857" width="10" style="129" bestFit="1" customWidth="1"/>
    <col min="7858" max="7859" width="12.28515625" style="129" bestFit="1" customWidth="1"/>
    <col min="7860" max="7860" width="14.140625" style="129" customWidth="1"/>
    <col min="7861" max="7861" width="15.140625" style="129" customWidth="1"/>
    <col min="7862" max="7862" width="11.42578125" style="129"/>
    <col min="7863" max="7863" width="10.85546875" style="129" customWidth="1"/>
    <col min="7864" max="7866" width="11.42578125" style="129"/>
    <col min="7867" max="7867" width="13.85546875" style="129" customWidth="1"/>
    <col min="7868" max="7871" width="11.42578125" style="129"/>
    <col min="7872" max="7872" width="10.85546875" style="129" customWidth="1"/>
    <col min="7873" max="8102" width="11.42578125" style="129"/>
    <col min="8103" max="8103" width="11.42578125" style="129" bestFit="1" customWidth="1"/>
    <col min="8104" max="8104" width="34.42578125" style="129" customWidth="1"/>
    <col min="8105" max="8105" width="14.28515625" style="129" customWidth="1"/>
    <col min="8106" max="8106" width="15.7109375" style="129" customWidth="1"/>
    <col min="8107" max="8107" width="12.42578125" style="129" bestFit="1" customWidth="1"/>
    <col min="8108" max="8108" width="14.140625" style="129" bestFit="1" customWidth="1"/>
    <col min="8109" max="8109" width="12" style="129" customWidth="1"/>
    <col min="8110" max="8111" width="10.85546875" style="129" customWidth="1"/>
    <col min="8112" max="8112" width="14.28515625" style="129" customWidth="1"/>
    <col min="8113" max="8113" width="10" style="129" bestFit="1" customWidth="1"/>
    <col min="8114" max="8115" width="12.28515625" style="129" bestFit="1" customWidth="1"/>
    <col min="8116" max="8116" width="14.140625" style="129" customWidth="1"/>
    <col min="8117" max="8117" width="15.140625" style="129" customWidth="1"/>
    <col min="8118" max="8118" width="11.42578125" style="129"/>
    <col min="8119" max="8119" width="10.85546875" style="129" customWidth="1"/>
    <col min="8120" max="8122" width="11.42578125" style="129"/>
    <col min="8123" max="8123" width="13.85546875" style="129" customWidth="1"/>
    <col min="8124" max="8127" width="11.42578125" style="129"/>
    <col min="8128" max="8128" width="10.85546875" style="129" customWidth="1"/>
    <col min="8129" max="8358" width="11.42578125" style="129"/>
    <col min="8359" max="8359" width="11.42578125" style="129" bestFit="1" customWidth="1"/>
    <col min="8360" max="8360" width="34.42578125" style="129" customWidth="1"/>
    <col min="8361" max="8361" width="14.28515625" style="129" customWidth="1"/>
    <col min="8362" max="8362" width="15.7109375" style="129" customWidth="1"/>
    <col min="8363" max="8363" width="12.42578125" style="129" bestFit="1" customWidth="1"/>
    <col min="8364" max="8364" width="14.140625" style="129" bestFit="1" customWidth="1"/>
    <col min="8365" max="8365" width="12" style="129" customWidth="1"/>
    <col min="8366" max="8367" width="10.85546875" style="129" customWidth="1"/>
    <col min="8368" max="8368" width="14.28515625" style="129" customWidth="1"/>
    <col min="8369" max="8369" width="10" style="129" bestFit="1" customWidth="1"/>
    <col min="8370" max="8371" width="12.28515625" style="129" bestFit="1" customWidth="1"/>
    <col min="8372" max="8372" width="14.140625" style="129" customWidth="1"/>
    <col min="8373" max="8373" width="15.140625" style="129" customWidth="1"/>
    <col min="8374" max="8374" width="11.42578125" style="129"/>
    <col min="8375" max="8375" width="10.85546875" style="129" customWidth="1"/>
    <col min="8376" max="8378" width="11.42578125" style="129"/>
    <col min="8379" max="8379" width="13.85546875" style="129" customWidth="1"/>
    <col min="8380" max="8383" width="11.42578125" style="129"/>
    <col min="8384" max="8384" width="10.85546875" style="129" customWidth="1"/>
    <col min="8385" max="8614" width="11.42578125" style="129"/>
    <col min="8615" max="8615" width="11.42578125" style="129" bestFit="1" customWidth="1"/>
    <col min="8616" max="8616" width="34.42578125" style="129" customWidth="1"/>
    <col min="8617" max="8617" width="14.28515625" style="129" customWidth="1"/>
    <col min="8618" max="8618" width="15.7109375" style="129" customWidth="1"/>
    <col min="8619" max="8619" width="12.42578125" style="129" bestFit="1" customWidth="1"/>
    <col min="8620" max="8620" width="14.140625" style="129" bestFit="1" customWidth="1"/>
    <col min="8621" max="8621" width="12" style="129" customWidth="1"/>
    <col min="8622" max="8623" width="10.85546875" style="129" customWidth="1"/>
    <col min="8624" max="8624" width="14.28515625" style="129" customWidth="1"/>
    <col min="8625" max="8625" width="10" style="129" bestFit="1" customWidth="1"/>
    <col min="8626" max="8627" width="12.28515625" style="129" bestFit="1" customWidth="1"/>
    <col min="8628" max="8628" width="14.140625" style="129" customWidth="1"/>
    <col min="8629" max="8629" width="15.140625" style="129" customWidth="1"/>
    <col min="8630" max="8630" width="11.42578125" style="129"/>
    <col min="8631" max="8631" width="10.85546875" style="129" customWidth="1"/>
    <col min="8632" max="8634" width="11.42578125" style="129"/>
    <col min="8635" max="8635" width="13.85546875" style="129" customWidth="1"/>
    <col min="8636" max="8639" width="11.42578125" style="129"/>
    <col min="8640" max="8640" width="10.85546875" style="129" customWidth="1"/>
    <col min="8641" max="8870" width="11.42578125" style="129"/>
    <col min="8871" max="8871" width="11.42578125" style="129" bestFit="1" customWidth="1"/>
    <col min="8872" max="8872" width="34.42578125" style="129" customWidth="1"/>
    <col min="8873" max="8873" width="14.28515625" style="129" customWidth="1"/>
    <col min="8874" max="8874" width="15.7109375" style="129" customWidth="1"/>
    <col min="8875" max="8875" width="12.42578125" style="129" bestFit="1" customWidth="1"/>
    <col min="8876" max="8876" width="14.140625" style="129" bestFit="1" customWidth="1"/>
    <col min="8877" max="8877" width="12" style="129" customWidth="1"/>
    <col min="8878" max="8879" width="10.85546875" style="129" customWidth="1"/>
    <col min="8880" max="8880" width="14.28515625" style="129" customWidth="1"/>
    <col min="8881" max="8881" width="10" style="129" bestFit="1" customWidth="1"/>
    <col min="8882" max="8883" width="12.28515625" style="129" bestFit="1" customWidth="1"/>
    <col min="8884" max="8884" width="14.140625" style="129" customWidth="1"/>
    <col min="8885" max="8885" width="15.140625" style="129" customWidth="1"/>
    <col min="8886" max="8886" width="11.42578125" style="129"/>
    <col min="8887" max="8887" width="10.85546875" style="129" customWidth="1"/>
    <col min="8888" max="8890" width="11.42578125" style="129"/>
    <col min="8891" max="8891" width="13.85546875" style="129" customWidth="1"/>
    <col min="8892" max="8895" width="11.42578125" style="129"/>
    <col min="8896" max="8896" width="10.85546875" style="129" customWidth="1"/>
    <col min="8897" max="9126" width="11.42578125" style="129"/>
    <col min="9127" max="9127" width="11.42578125" style="129" bestFit="1" customWidth="1"/>
    <col min="9128" max="9128" width="34.42578125" style="129" customWidth="1"/>
    <col min="9129" max="9129" width="14.28515625" style="129" customWidth="1"/>
    <col min="9130" max="9130" width="15.7109375" style="129" customWidth="1"/>
    <col min="9131" max="9131" width="12.42578125" style="129" bestFit="1" customWidth="1"/>
    <col min="9132" max="9132" width="14.140625" style="129" bestFit="1" customWidth="1"/>
    <col min="9133" max="9133" width="12" style="129" customWidth="1"/>
    <col min="9134" max="9135" width="10.85546875" style="129" customWidth="1"/>
    <col min="9136" max="9136" width="14.28515625" style="129" customWidth="1"/>
    <col min="9137" max="9137" width="10" style="129" bestFit="1" customWidth="1"/>
    <col min="9138" max="9139" width="12.28515625" style="129" bestFit="1" customWidth="1"/>
    <col min="9140" max="9140" width="14.140625" style="129" customWidth="1"/>
    <col min="9141" max="9141" width="15.140625" style="129" customWidth="1"/>
    <col min="9142" max="9142" width="11.42578125" style="129"/>
    <col min="9143" max="9143" width="10.85546875" style="129" customWidth="1"/>
    <col min="9144" max="9146" width="11.42578125" style="129"/>
    <col min="9147" max="9147" width="13.85546875" style="129" customWidth="1"/>
    <col min="9148" max="9151" width="11.42578125" style="129"/>
    <col min="9152" max="9152" width="10.85546875" style="129" customWidth="1"/>
    <col min="9153" max="9382" width="11.42578125" style="129"/>
    <col min="9383" max="9383" width="11.42578125" style="129" bestFit="1" customWidth="1"/>
    <col min="9384" max="9384" width="34.42578125" style="129" customWidth="1"/>
    <col min="9385" max="9385" width="14.28515625" style="129" customWidth="1"/>
    <col min="9386" max="9386" width="15.7109375" style="129" customWidth="1"/>
    <col min="9387" max="9387" width="12.42578125" style="129" bestFit="1" customWidth="1"/>
    <col min="9388" max="9388" width="14.140625" style="129" bestFit="1" customWidth="1"/>
    <col min="9389" max="9389" width="12" style="129" customWidth="1"/>
    <col min="9390" max="9391" width="10.85546875" style="129" customWidth="1"/>
    <col min="9392" max="9392" width="14.28515625" style="129" customWidth="1"/>
    <col min="9393" max="9393" width="10" style="129" bestFit="1" customWidth="1"/>
    <col min="9394" max="9395" width="12.28515625" style="129" bestFit="1" customWidth="1"/>
    <col min="9396" max="9396" width="14.140625" style="129" customWidth="1"/>
    <col min="9397" max="9397" width="15.140625" style="129" customWidth="1"/>
    <col min="9398" max="9398" width="11.42578125" style="129"/>
    <col min="9399" max="9399" width="10.85546875" style="129" customWidth="1"/>
    <col min="9400" max="9402" width="11.42578125" style="129"/>
    <col min="9403" max="9403" width="13.85546875" style="129" customWidth="1"/>
    <col min="9404" max="9407" width="11.42578125" style="129"/>
    <col min="9408" max="9408" width="10.85546875" style="129" customWidth="1"/>
    <col min="9409" max="9638" width="11.42578125" style="129"/>
    <col min="9639" max="9639" width="11.42578125" style="129" bestFit="1" customWidth="1"/>
    <col min="9640" max="9640" width="34.42578125" style="129" customWidth="1"/>
    <col min="9641" max="9641" width="14.28515625" style="129" customWidth="1"/>
    <col min="9642" max="9642" width="15.7109375" style="129" customWidth="1"/>
    <col min="9643" max="9643" width="12.42578125" style="129" bestFit="1" customWidth="1"/>
    <col min="9644" max="9644" width="14.140625" style="129" bestFit="1" customWidth="1"/>
    <col min="9645" max="9645" width="12" style="129" customWidth="1"/>
    <col min="9646" max="9647" width="10.85546875" style="129" customWidth="1"/>
    <col min="9648" max="9648" width="14.28515625" style="129" customWidth="1"/>
    <col min="9649" max="9649" width="10" style="129" bestFit="1" customWidth="1"/>
    <col min="9650" max="9651" width="12.28515625" style="129" bestFit="1" customWidth="1"/>
    <col min="9652" max="9652" width="14.140625" style="129" customWidth="1"/>
    <col min="9653" max="9653" width="15.140625" style="129" customWidth="1"/>
    <col min="9654" max="9654" width="11.42578125" style="129"/>
    <col min="9655" max="9655" width="10.85546875" style="129" customWidth="1"/>
    <col min="9656" max="9658" width="11.42578125" style="129"/>
    <col min="9659" max="9659" width="13.85546875" style="129" customWidth="1"/>
    <col min="9660" max="9663" width="11.42578125" style="129"/>
    <col min="9664" max="9664" width="10.85546875" style="129" customWidth="1"/>
    <col min="9665" max="9894" width="11.42578125" style="129"/>
    <col min="9895" max="9895" width="11.42578125" style="129" bestFit="1" customWidth="1"/>
    <col min="9896" max="9896" width="34.42578125" style="129" customWidth="1"/>
    <col min="9897" max="9897" width="14.28515625" style="129" customWidth="1"/>
    <col min="9898" max="9898" width="15.7109375" style="129" customWidth="1"/>
    <col min="9899" max="9899" width="12.42578125" style="129" bestFit="1" customWidth="1"/>
    <col min="9900" max="9900" width="14.140625" style="129" bestFit="1" customWidth="1"/>
    <col min="9901" max="9901" width="12" style="129" customWidth="1"/>
    <col min="9902" max="9903" width="10.85546875" style="129" customWidth="1"/>
    <col min="9904" max="9904" width="14.28515625" style="129" customWidth="1"/>
    <col min="9905" max="9905" width="10" style="129" bestFit="1" customWidth="1"/>
    <col min="9906" max="9907" width="12.28515625" style="129" bestFit="1" customWidth="1"/>
    <col min="9908" max="9908" width="14.140625" style="129" customWidth="1"/>
    <col min="9909" max="9909" width="15.140625" style="129" customWidth="1"/>
    <col min="9910" max="9910" width="11.42578125" style="129"/>
    <col min="9911" max="9911" width="10.85546875" style="129" customWidth="1"/>
    <col min="9912" max="9914" width="11.42578125" style="129"/>
    <col min="9915" max="9915" width="13.85546875" style="129" customWidth="1"/>
    <col min="9916" max="9919" width="11.42578125" style="129"/>
    <col min="9920" max="9920" width="10.85546875" style="129" customWidth="1"/>
    <col min="9921" max="10150" width="11.42578125" style="129"/>
    <col min="10151" max="10151" width="11.42578125" style="129" bestFit="1" customWidth="1"/>
    <col min="10152" max="10152" width="34.42578125" style="129" customWidth="1"/>
    <col min="10153" max="10153" width="14.28515625" style="129" customWidth="1"/>
    <col min="10154" max="10154" width="15.7109375" style="129" customWidth="1"/>
    <col min="10155" max="10155" width="12.42578125" style="129" bestFit="1" customWidth="1"/>
    <col min="10156" max="10156" width="14.140625" style="129" bestFit="1" customWidth="1"/>
    <col min="10157" max="10157" width="12" style="129" customWidth="1"/>
    <col min="10158" max="10159" width="10.85546875" style="129" customWidth="1"/>
    <col min="10160" max="10160" width="14.28515625" style="129" customWidth="1"/>
    <col min="10161" max="10161" width="10" style="129" bestFit="1" customWidth="1"/>
    <col min="10162" max="10163" width="12.28515625" style="129" bestFit="1" customWidth="1"/>
    <col min="10164" max="10164" width="14.140625" style="129" customWidth="1"/>
    <col min="10165" max="10165" width="15.140625" style="129" customWidth="1"/>
    <col min="10166" max="10166" width="11.42578125" style="129"/>
    <col min="10167" max="10167" width="10.85546875" style="129" customWidth="1"/>
    <col min="10168" max="10170" width="11.42578125" style="129"/>
    <col min="10171" max="10171" width="13.85546875" style="129" customWidth="1"/>
    <col min="10172" max="10175" width="11.42578125" style="129"/>
    <col min="10176" max="10176" width="10.85546875" style="129" customWidth="1"/>
    <col min="10177" max="10406" width="11.42578125" style="129"/>
    <col min="10407" max="10407" width="11.42578125" style="129" bestFit="1" customWidth="1"/>
    <col min="10408" max="10408" width="34.42578125" style="129" customWidth="1"/>
    <col min="10409" max="10409" width="14.28515625" style="129" customWidth="1"/>
    <col min="10410" max="10410" width="15.7109375" style="129" customWidth="1"/>
    <col min="10411" max="10411" width="12.42578125" style="129" bestFit="1" customWidth="1"/>
    <col min="10412" max="10412" width="14.140625" style="129" bestFit="1" customWidth="1"/>
    <col min="10413" max="10413" width="12" style="129" customWidth="1"/>
    <col min="10414" max="10415" width="10.85546875" style="129" customWidth="1"/>
    <col min="10416" max="10416" width="14.28515625" style="129" customWidth="1"/>
    <col min="10417" max="10417" width="10" style="129" bestFit="1" customWidth="1"/>
    <col min="10418" max="10419" width="12.28515625" style="129" bestFit="1" customWidth="1"/>
    <col min="10420" max="10420" width="14.140625" style="129" customWidth="1"/>
    <col min="10421" max="10421" width="15.140625" style="129" customWidth="1"/>
    <col min="10422" max="10422" width="11.42578125" style="129"/>
    <col min="10423" max="10423" width="10.85546875" style="129" customWidth="1"/>
    <col min="10424" max="10426" width="11.42578125" style="129"/>
    <col min="10427" max="10427" width="13.85546875" style="129" customWidth="1"/>
    <col min="10428" max="10431" width="11.42578125" style="129"/>
    <col min="10432" max="10432" width="10.85546875" style="129" customWidth="1"/>
    <col min="10433" max="10662" width="11.42578125" style="129"/>
    <col min="10663" max="10663" width="11.42578125" style="129" bestFit="1" customWidth="1"/>
    <col min="10664" max="10664" width="34.42578125" style="129" customWidth="1"/>
    <col min="10665" max="10665" width="14.28515625" style="129" customWidth="1"/>
    <col min="10666" max="10666" width="15.7109375" style="129" customWidth="1"/>
    <col min="10667" max="10667" width="12.42578125" style="129" bestFit="1" customWidth="1"/>
    <col min="10668" max="10668" width="14.140625" style="129" bestFit="1" customWidth="1"/>
    <col min="10669" max="10669" width="12" style="129" customWidth="1"/>
    <col min="10670" max="10671" width="10.85546875" style="129" customWidth="1"/>
    <col min="10672" max="10672" width="14.28515625" style="129" customWidth="1"/>
    <col min="10673" max="10673" width="10" style="129" bestFit="1" customWidth="1"/>
    <col min="10674" max="10675" width="12.28515625" style="129" bestFit="1" customWidth="1"/>
    <col min="10676" max="10676" width="14.140625" style="129" customWidth="1"/>
    <col min="10677" max="10677" width="15.140625" style="129" customWidth="1"/>
    <col min="10678" max="10678" width="11.42578125" style="129"/>
    <col min="10679" max="10679" width="10.85546875" style="129" customWidth="1"/>
    <col min="10680" max="10682" width="11.42578125" style="129"/>
    <col min="10683" max="10683" width="13.85546875" style="129" customWidth="1"/>
    <col min="10684" max="10687" width="11.42578125" style="129"/>
    <col min="10688" max="10688" width="10.85546875" style="129" customWidth="1"/>
    <col min="10689" max="10918" width="11.42578125" style="129"/>
    <col min="10919" max="10919" width="11.42578125" style="129" bestFit="1" customWidth="1"/>
    <col min="10920" max="10920" width="34.42578125" style="129" customWidth="1"/>
    <col min="10921" max="10921" width="14.28515625" style="129" customWidth="1"/>
    <col min="10922" max="10922" width="15.7109375" style="129" customWidth="1"/>
    <col min="10923" max="10923" width="12.42578125" style="129" bestFit="1" customWidth="1"/>
    <col min="10924" max="10924" width="14.140625" style="129" bestFit="1" customWidth="1"/>
    <col min="10925" max="10925" width="12" style="129" customWidth="1"/>
    <col min="10926" max="10927" width="10.85546875" style="129" customWidth="1"/>
    <col min="10928" max="10928" width="14.28515625" style="129" customWidth="1"/>
    <col min="10929" max="10929" width="10" style="129" bestFit="1" customWidth="1"/>
    <col min="10930" max="10931" width="12.28515625" style="129" bestFit="1" customWidth="1"/>
    <col min="10932" max="10932" width="14.140625" style="129" customWidth="1"/>
    <col min="10933" max="10933" width="15.140625" style="129" customWidth="1"/>
    <col min="10934" max="10934" width="11.42578125" style="129"/>
    <col min="10935" max="10935" width="10.85546875" style="129" customWidth="1"/>
    <col min="10936" max="10938" width="11.42578125" style="129"/>
    <col min="10939" max="10939" width="13.85546875" style="129" customWidth="1"/>
    <col min="10940" max="10943" width="11.42578125" style="129"/>
    <col min="10944" max="10944" width="10.85546875" style="129" customWidth="1"/>
    <col min="10945" max="11174" width="11.42578125" style="129"/>
    <col min="11175" max="11175" width="11.42578125" style="129" bestFit="1" customWidth="1"/>
    <col min="11176" max="11176" width="34.42578125" style="129" customWidth="1"/>
    <col min="11177" max="11177" width="14.28515625" style="129" customWidth="1"/>
    <col min="11178" max="11178" width="15.7109375" style="129" customWidth="1"/>
    <col min="11179" max="11179" width="12.42578125" style="129" bestFit="1" customWidth="1"/>
    <col min="11180" max="11180" width="14.140625" style="129" bestFit="1" customWidth="1"/>
    <col min="11181" max="11181" width="12" style="129" customWidth="1"/>
    <col min="11182" max="11183" width="10.85546875" style="129" customWidth="1"/>
    <col min="11184" max="11184" width="14.28515625" style="129" customWidth="1"/>
    <col min="11185" max="11185" width="10" style="129" bestFit="1" customWidth="1"/>
    <col min="11186" max="11187" width="12.28515625" style="129" bestFit="1" customWidth="1"/>
    <col min="11188" max="11188" width="14.140625" style="129" customWidth="1"/>
    <col min="11189" max="11189" width="15.140625" style="129" customWidth="1"/>
    <col min="11190" max="11190" width="11.42578125" style="129"/>
    <col min="11191" max="11191" width="10.85546875" style="129" customWidth="1"/>
    <col min="11192" max="11194" width="11.42578125" style="129"/>
    <col min="11195" max="11195" width="13.85546875" style="129" customWidth="1"/>
    <col min="11196" max="11199" width="11.42578125" style="129"/>
    <col min="11200" max="11200" width="10.85546875" style="129" customWidth="1"/>
    <col min="11201" max="11430" width="11.42578125" style="129"/>
    <col min="11431" max="11431" width="11.42578125" style="129" bestFit="1" customWidth="1"/>
    <col min="11432" max="11432" width="34.42578125" style="129" customWidth="1"/>
    <col min="11433" max="11433" width="14.28515625" style="129" customWidth="1"/>
    <col min="11434" max="11434" width="15.7109375" style="129" customWidth="1"/>
    <col min="11435" max="11435" width="12.42578125" style="129" bestFit="1" customWidth="1"/>
    <col min="11436" max="11436" width="14.140625" style="129" bestFit="1" customWidth="1"/>
    <col min="11437" max="11437" width="12" style="129" customWidth="1"/>
    <col min="11438" max="11439" width="10.85546875" style="129" customWidth="1"/>
    <col min="11440" max="11440" width="14.28515625" style="129" customWidth="1"/>
    <col min="11441" max="11441" width="10" style="129" bestFit="1" customWidth="1"/>
    <col min="11442" max="11443" width="12.28515625" style="129" bestFit="1" customWidth="1"/>
    <col min="11444" max="11444" width="14.140625" style="129" customWidth="1"/>
    <col min="11445" max="11445" width="15.140625" style="129" customWidth="1"/>
    <col min="11446" max="11446" width="11.42578125" style="129"/>
    <col min="11447" max="11447" width="10.85546875" style="129" customWidth="1"/>
    <col min="11448" max="11450" width="11.42578125" style="129"/>
    <col min="11451" max="11451" width="13.85546875" style="129" customWidth="1"/>
    <col min="11452" max="11455" width="11.42578125" style="129"/>
    <col min="11456" max="11456" width="10.85546875" style="129" customWidth="1"/>
    <col min="11457" max="11686" width="11.42578125" style="129"/>
    <col min="11687" max="11687" width="11.42578125" style="129" bestFit="1" customWidth="1"/>
    <col min="11688" max="11688" width="34.42578125" style="129" customWidth="1"/>
    <col min="11689" max="11689" width="14.28515625" style="129" customWidth="1"/>
    <col min="11690" max="11690" width="15.7109375" style="129" customWidth="1"/>
    <col min="11691" max="11691" width="12.42578125" style="129" bestFit="1" customWidth="1"/>
    <col min="11692" max="11692" width="14.140625" style="129" bestFit="1" customWidth="1"/>
    <col min="11693" max="11693" width="12" style="129" customWidth="1"/>
    <col min="11694" max="11695" width="10.85546875" style="129" customWidth="1"/>
    <col min="11696" max="11696" width="14.28515625" style="129" customWidth="1"/>
    <col min="11697" max="11697" width="10" style="129" bestFit="1" customWidth="1"/>
    <col min="11698" max="11699" width="12.28515625" style="129" bestFit="1" customWidth="1"/>
    <col min="11700" max="11700" width="14.140625" style="129" customWidth="1"/>
    <col min="11701" max="11701" width="15.140625" style="129" customWidth="1"/>
    <col min="11702" max="11702" width="11.42578125" style="129"/>
    <col min="11703" max="11703" width="10.85546875" style="129" customWidth="1"/>
    <col min="11704" max="11706" width="11.42578125" style="129"/>
    <col min="11707" max="11707" width="13.85546875" style="129" customWidth="1"/>
    <col min="11708" max="11711" width="11.42578125" style="129"/>
    <col min="11712" max="11712" width="10.85546875" style="129" customWidth="1"/>
    <col min="11713" max="11942" width="11.42578125" style="129"/>
    <col min="11943" max="11943" width="11.42578125" style="129" bestFit="1" customWidth="1"/>
    <col min="11944" max="11944" width="34.42578125" style="129" customWidth="1"/>
    <col min="11945" max="11945" width="14.28515625" style="129" customWidth="1"/>
    <col min="11946" max="11946" width="15.7109375" style="129" customWidth="1"/>
    <col min="11947" max="11947" width="12.42578125" style="129" bestFit="1" customWidth="1"/>
    <col min="11948" max="11948" width="14.140625" style="129" bestFit="1" customWidth="1"/>
    <col min="11949" max="11949" width="12" style="129" customWidth="1"/>
    <col min="11950" max="11951" width="10.85546875" style="129" customWidth="1"/>
    <col min="11952" max="11952" width="14.28515625" style="129" customWidth="1"/>
    <col min="11953" max="11953" width="10" style="129" bestFit="1" customWidth="1"/>
    <col min="11954" max="11955" width="12.28515625" style="129" bestFit="1" customWidth="1"/>
    <col min="11956" max="11956" width="14.140625" style="129" customWidth="1"/>
    <col min="11957" max="11957" width="15.140625" style="129" customWidth="1"/>
    <col min="11958" max="11958" width="11.42578125" style="129"/>
    <col min="11959" max="11959" width="10.85546875" style="129" customWidth="1"/>
    <col min="11960" max="11962" width="11.42578125" style="129"/>
    <col min="11963" max="11963" width="13.85546875" style="129" customWidth="1"/>
    <col min="11964" max="11967" width="11.42578125" style="129"/>
    <col min="11968" max="11968" width="10.85546875" style="129" customWidth="1"/>
    <col min="11969" max="12198" width="11.42578125" style="129"/>
    <col min="12199" max="12199" width="11.42578125" style="129" bestFit="1" customWidth="1"/>
    <col min="12200" max="12200" width="34.42578125" style="129" customWidth="1"/>
    <col min="12201" max="12201" width="14.28515625" style="129" customWidth="1"/>
    <col min="12202" max="12202" width="15.7109375" style="129" customWidth="1"/>
    <col min="12203" max="12203" width="12.42578125" style="129" bestFit="1" customWidth="1"/>
    <col min="12204" max="12204" width="14.140625" style="129" bestFit="1" customWidth="1"/>
    <col min="12205" max="12205" width="12" style="129" customWidth="1"/>
    <col min="12206" max="12207" width="10.85546875" style="129" customWidth="1"/>
    <col min="12208" max="12208" width="14.28515625" style="129" customWidth="1"/>
    <col min="12209" max="12209" width="10" style="129" bestFit="1" customWidth="1"/>
    <col min="12210" max="12211" width="12.28515625" style="129" bestFit="1" customWidth="1"/>
    <col min="12212" max="12212" width="14.140625" style="129" customWidth="1"/>
    <col min="12213" max="12213" width="15.140625" style="129" customWidth="1"/>
    <col min="12214" max="12214" width="11.42578125" style="129"/>
    <col min="12215" max="12215" width="10.85546875" style="129" customWidth="1"/>
    <col min="12216" max="12218" width="11.42578125" style="129"/>
    <col min="12219" max="12219" width="13.85546875" style="129" customWidth="1"/>
    <col min="12220" max="12223" width="11.42578125" style="129"/>
    <col min="12224" max="12224" width="10.85546875" style="129" customWidth="1"/>
    <col min="12225" max="12454" width="11.42578125" style="129"/>
    <col min="12455" max="12455" width="11.42578125" style="129" bestFit="1" customWidth="1"/>
    <col min="12456" max="12456" width="34.42578125" style="129" customWidth="1"/>
    <col min="12457" max="12457" width="14.28515625" style="129" customWidth="1"/>
    <col min="12458" max="12458" width="15.7109375" style="129" customWidth="1"/>
    <col min="12459" max="12459" width="12.42578125" style="129" bestFit="1" customWidth="1"/>
    <col min="12460" max="12460" width="14.140625" style="129" bestFit="1" customWidth="1"/>
    <col min="12461" max="12461" width="12" style="129" customWidth="1"/>
    <col min="12462" max="12463" width="10.85546875" style="129" customWidth="1"/>
    <col min="12464" max="12464" width="14.28515625" style="129" customWidth="1"/>
    <col min="12465" max="12465" width="10" style="129" bestFit="1" customWidth="1"/>
    <col min="12466" max="12467" width="12.28515625" style="129" bestFit="1" customWidth="1"/>
    <col min="12468" max="12468" width="14.140625" style="129" customWidth="1"/>
    <col min="12469" max="12469" width="15.140625" style="129" customWidth="1"/>
    <col min="12470" max="12470" width="11.42578125" style="129"/>
    <col min="12471" max="12471" width="10.85546875" style="129" customWidth="1"/>
    <col min="12472" max="12474" width="11.42578125" style="129"/>
    <col min="12475" max="12475" width="13.85546875" style="129" customWidth="1"/>
    <col min="12476" max="12479" width="11.42578125" style="129"/>
    <col min="12480" max="12480" width="10.85546875" style="129" customWidth="1"/>
    <col min="12481" max="12710" width="11.42578125" style="129"/>
    <col min="12711" max="12711" width="11.42578125" style="129" bestFit="1" customWidth="1"/>
    <col min="12712" max="12712" width="34.42578125" style="129" customWidth="1"/>
    <col min="12713" max="12713" width="14.28515625" style="129" customWidth="1"/>
    <col min="12714" max="12714" width="15.7109375" style="129" customWidth="1"/>
    <col min="12715" max="12715" width="12.42578125" style="129" bestFit="1" customWidth="1"/>
    <col min="12716" max="12716" width="14.140625" style="129" bestFit="1" customWidth="1"/>
    <col min="12717" max="12717" width="12" style="129" customWidth="1"/>
    <col min="12718" max="12719" width="10.85546875" style="129" customWidth="1"/>
    <col min="12720" max="12720" width="14.28515625" style="129" customWidth="1"/>
    <col min="12721" max="12721" width="10" style="129" bestFit="1" customWidth="1"/>
    <col min="12722" max="12723" width="12.28515625" style="129" bestFit="1" customWidth="1"/>
    <col min="12724" max="12724" width="14.140625" style="129" customWidth="1"/>
    <col min="12725" max="12725" width="15.140625" style="129" customWidth="1"/>
    <col min="12726" max="12726" width="11.42578125" style="129"/>
    <col min="12727" max="12727" width="10.85546875" style="129" customWidth="1"/>
    <col min="12728" max="12730" width="11.42578125" style="129"/>
    <col min="12731" max="12731" width="13.85546875" style="129" customWidth="1"/>
    <col min="12732" max="12735" width="11.42578125" style="129"/>
    <col min="12736" max="12736" width="10.85546875" style="129" customWidth="1"/>
    <col min="12737" max="12966" width="11.42578125" style="129"/>
    <col min="12967" max="12967" width="11.42578125" style="129" bestFit="1" customWidth="1"/>
    <col min="12968" max="12968" width="34.42578125" style="129" customWidth="1"/>
    <col min="12969" max="12969" width="14.28515625" style="129" customWidth="1"/>
    <col min="12970" max="12970" width="15.7109375" style="129" customWidth="1"/>
    <col min="12971" max="12971" width="12.42578125" style="129" bestFit="1" customWidth="1"/>
    <col min="12972" max="12972" width="14.140625" style="129" bestFit="1" customWidth="1"/>
    <col min="12973" max="12973" width="12" style="129" customWidth="1"/>
    <col min="12974" max="12975" width="10.85546875" style="129" customWidth="1"/>
    <col min="12976" max="12976" width="14.28515625" style="129" customWidth="1"/>
    <col min="12977" max="12977" width="10" style="129" bestFit="1" customWidth="1"/>
    <col min="12978" max="12979" width="12.28515625" style="129" bestFit="1" customWidth="1"/>
    <col min="12980" max="12980" width="14.140625" style="129" customWidth="1"/>
    <col min="12981" max="12981" width="15.140625" style="129" customWidth="1"/>
    <col min="12982" max="12982" width="11.42578125" style="129"/>
    <col min="12983" max="12983" width="10.85546875" style="129" customWidth="1"/>
    <col min="12984" max="12986" width="11.42578125" style="129"/>
    <col min="12987" max="12987" width="13.85546875" style="129" customWidth="1"/>
    <col min="12988" max="12991" width="11.42578125" style="129"/>
    <col min="12992" max="12992" width="10.85546875" style="129" customWidth="1"/>
    <col min="12993" max="13222" width="11.42578125" style="129"/>
    <col min="13223" max="13223" width="11.42578125" style="129" bestFit="1" customWidth="1"/>
    <col min="13224" max="13224" width="34.42578125" style="129" customWidth="1"/>
    <col min="13225" max="13225" width="14.28515625" style="129" customWidth="1"/>
    <col min="13226" max="13226" width="15.7109375" style="129" customWidth="1"/>
    <col min="13227" max="13227" width="12.42578125" style="129" bestFit="1" customWidth="1"/>
    <col min="13228" max="13228" width="14.140625" style="129" bestFit="1" customWidth="1"/>
    <col min="13229" max="13229" width="12" style="129" customWidth="1"/>
    <col min="13230" max="13231" width="10.85546875" style="129" customWidth="1"/>
    <col min="13232" max="13232" width="14.28515625" style="129" customWidth="1"/>
    <col min="13233" max="13233" width="10" style="129" bestFit="1" customWidth="1"/>
    <col min="13234" max="13235" width="12.28515625" style="129" bestFit="1" customWidth="1"/>
    <col min="13236" max="13236" width="14.140625" style="129" customWidth="1"/>
    <col min="13237" max="13237" width="15.140625" style="129" customWidth="1"/>
    <col min="13238" max="13238" width="11.42578125" style="129"/>
    <col min="13239" max="13239" width="10.85546875" style="129" customWidth="1"/>
    <col min="13240" max="13242" width="11.42578125" style="129"/>
    <col min="13243" max="13243" width="13.85546875" style="129" customWidth="1"/>
    <col min="13244" max="13247" width="11.42578125" style="129"/>
    <col min="13248" max="13248" width="10.85546875" style="129" customWidth="1"/>
    <col min="13249" max="13478" width="11.42578125" style="129"/>
    <col min="13479" max="13479" width="11.42578125" style="129" bestFit="1" customWidth="1"/>
    <col min="13480" max="13480" width="34.42578125" style="129" customWidth="1"/>
    <col min="13481" max="13481" width="14.28515625" style="129" customWidth="1"/>
    <col min="13482" max="13482" width="15.7109375" style="129" customWidth="1"/>
    <col min="13483" max="13483" width="12.42578125" style="129" bestFit="1" customWidth="1"/>
    <col min="13484" max="13484" width="14.140625" style="129" bestFit="1" customWidth="1"/>
    <col min="13485" max="13485" width="12" style="129" customWidth="1"/>
    <col min="13486" max="13487" width="10.85546875" style="129" customWidth="1"/>
    <col min="13488" max="13488" width="14.28515625" style="129" customWidth="1"/>
    <col min="13489" max="13489" width="10" style="129" bestFit="1" customWidth="1"/>
    <col min="13490" max="13491" width="12.28515625" style="129" bestFit="1" customWidth="1"/>
    <col min="13492" max="13492" width="14.140625" style="129" customWidth="1"/>
    <col min="13493" max="13493" width="15.140625" style="129" customWidth="1"/>
    <col min="13494" max="13494" width="11.42578125" style="129"/>
    <col min="13495" max="13495" width="10.85546875" style="129" customWidth="1"/>
    <col min="13496" max="13498" width="11.42578125" style="129"/>
    <col min="13499" max="13499" width="13.85546875" style="129" customWidth="1"/>
    <col min="13500" max="13503" width="11.42578125" style="129"/>
    <col min="13504" max="13504" width="10.85546875" style="129" customWidth="1"/>
    <col min="13505" max="13734" width="11.42578125" style="129"/>
    <col min="13735" max="13735" width="11.42578125" style="129" bestFit="1" customWidth="1"/>
    <col min="13736" max="13736" width="34.42578125" style="129" customWidth="1"/>
    <col min="13737" max="13737" width="14.28515625" style="129" customWidth="1"/>
    <col min="13738" max="13738" width="15.7109375" style="129" customWidth="1"/>
    <col min="13739" max="13739" width="12.42578125" style="129" bestFit="1" customWidth="1"/>
    <col min="13740" max="13740" width="14.140625" style="129" bestFit="1" customWidth="1"/>
    <col min="13741" max="13741" width="12" style="129" customWidth="1"/>
    <col min="13742" max="13743" width="10.85546875" style="129" customWidth="1"/>
    <col min="13744" max="13744" width="14.28515625" style="129" customWidth="1"/>
    <col min="13745" max="13745" width="10" style="129" bestFit="1" customWidth="1"/>
    <col min="13746" max="13747" width="12.28515625" style="129" bestFit="1" customWidth="1"/>
    <col min="13748" max="13748" width="14.140625" style="129" customWidth="1"/>
    <col min="13749" max="13749" width="15.140625" style="129" customWidth="1"/>
    <col min="13750" max="13750" width="11.42578125" style="129"/>
    <col min="13751" max="13751" width="10.85546875" style="129" customWidth="1"/>
    <col min="13752" max="13754" width="11.42578125" style="129"/>
    <col min="13755" max="13755" width="13.85546875" style="129" customWidth="1"/>
    <col min="13756" max="13759" width="11.42578125" style="129"/>
    <col min="13760" max="13760" width="10.85546875" style="129" customWidth="1"/>
    <col min="13761" max="13990" width="11.42578125" style="129"/>
    <col min="13991" max="13991" width="11.42578125" style="129" bestFit="1" customWidth="1"/>
    <col min="13992" max="13992" width="34.42578125" style="129" customWidth="1"/>
    <col min="13993" max="13993" width="14.28515625" style="129" customWidth="1"/>
    <col min="13994" max="13994" width="15.7109375" style="129" customWidth="1"/>
    <col min="13995" max="13995" width="12.42578125" style="129" bestFit="1" customWidth="1"/>
    <col min="13996" max="13996" width="14.140625" style="129" bestFit="1" customWidth="1"/>
    <col min="13997" max="13997" width="12" style="129" customWidth="1"/>
    <col min="13998" max="13999" width="10.85546875" style="129" customWidth="1"/>
    <col min="14000" max="14000" width="14.28515625" style="129" customWidth="1"/>
    <col min="14001" max="14001" width="10" style="129" bestFit="1" customWidth="1"/>
    <col min="14002" max="14003" width="12.28515625" style="129" bestFit="1" customWidth="1"/>
    <col min="14004" max="14004" width="14.140625" style="129" customWidth="1"/>
    <col min="14005" max="14005" width="15.140625" style="129" customWidth="1"/>
    <col min="14006" max="14006" width="11.42578125" style="129"/>
    <col min="14007" max="14007" width="10.85546875" style="129" customWidth="1"/>
    <col min="14008" max="14010" width="11.42578125" style="129"/>
    <col min="14011" max="14011" width="13.85546875" style="129" customWidth="1"/>
    <col min="14012" max="14015" width="11.42578125" style="129"/>
    <col min="14016" max="14016" width="10.85546875" style="129" customWidth="1"/>
    <col min="14017" max="14246" width="11.42578125" style="129"/>
    <col min="14247" max="14247" width="11.42578125" style="129" bestFit="1" customWidth="1"/>
    <col min="14248" max="14248" width="34.42578125" style="129" customWidth="1"/>
    <col min="14249" max="14249" width="14.28515625" style="129" customWidth="1"/>
    <col min="14250" max="14250" width="15.7109375" style="129" customWidth="1"/>
    <col min="14251" max="14251" width="12.42578125" style="129" bestFit="1" customWidth="1"/>
    <col min="14252" max="14252" width="14.140625" style="129" bestFit="1" customWidth="1"/>
    <col min="14253" max="14253" width="12" style="129" customWidth="1"/>
    <col min="14254" max="14255" width="10.85546875" style="129" customWidth="1"/>
    <col min="14256" max="14256" width="14.28515625" style="129" customWidth="1"/>
    <col min="14257" max="14257" width="10" style="129" bestFit="1" customWidth="1"/>
    <col min="14258" max="14259" width="12.28515625" style="129" bestFit="1" customWidth="1"/>
    <col min="14260" max="14260" width="14.140625" style="129" customWidth="1"/>
    <col min="14261" max="14261" width="15.140625" style="129" customWidth="1"/>
    <col min="14262" max="14262" width="11.42578125" style="129"/>
    <col min="14263" max="14263" width="10.85546875" style="129" customWidth="1"/>
    <col min="14264" max="14266" width="11.42578125" style="129"/>
    <col min="14267" max="14267" width="13.85546875" style="129" customWidth="1"/>
    <col min="14268" max="14271" width="11.42578125" style="129"/>
    <col min="14272" max="14272" width="10.85546875" style="129" customWidth="1"/>
    <col min="14273" max="14502" width="11.42578125" style="129"/>
    <col min="14503" max="14503" width="11.42578125" style="129" bestFit="1" customWidth="1"/>
    <col min="14504" max="14504" width="34.42578125" style="129" customWidth="1"/>
    <col min="14505" max="14505" width="14.28515625" style="129" customWidth="1"/>
    <col min="14506" max="14506" width="15.7109375" style="129" customWidth="1"/>
    <col min="14507" max="14507" width="12.42578125" style="129" bestFit="1" customWidth="1"/>
    <col min="14508" max="14508" width="14.140625" style="129" bestFit="1" customWidth="1"/>
    <col min="14509" max="14509" width="12" style="129" customWidth="1"/>
    <col min="14510" max="14511" width="10.85546875" style="129" customWidth="1"/>
    <col min="14512" max="14512" width="14.28515625" style="129" customWidth="1"/>
    <col min="14513" max="14513" width="10" style="129" bestFit="1" customWidth="1"/>
    <col min="14514" max="14515" width="12.28515625" style="129" bestFit="1" customWidth="1"/>
    <col min="14516" max="14516" width="14.140625" style="129" customWidth="1"/>
    <col min="14517" max="14517" width="15.140625" style="129" customWidth="1"/>
    <col min="14518" max="14518" width="11.42578125" style="129"/>
    <col min="14519" max="14519" width="10.85546875" style="129" customWidth="1"/>
    <col min="14520" max="14522" width="11.42578125" style="129"/>
    <col min="14523" max="14523" width="13.85546875" style="129" customWidth="1"/>
    <col min="14524" max="14527" width="11.42578125" style="129"/>
    <col min="14528" max="14528" width="10.85546875" style="129" customWidth="1"/>
    <col min="14529" max="14758" width="11.42578125" style="129"/>
    <col min="14759" max="14759" width="11.42578125" style="129" bestFit="1" customWidth="1"/>
    <col min="14760" max="14760" width="34.42578125" style="129" customWidth="1"/>
    <col min="14761" max="14761" width="14.28515625" style="129" customWidth="1"/>
    <col min="14762" max="14762" width="15.7109375" style="129" customWidth="1"/>
    <col min="14763" max="14763" width="12.42578125" style="129" bestFit="1" customWidth="1"/>
    <col min="14764" max="14764" width="14.140625" style="129" bestFit="1" customWidth="1"/>
    <col min="14765" max="14765" width="12" style="129" customWidth="1"/>
    <col min="14766" max="14767" width="10.85546875" style="129" customWidth="1"/>
    <col min="14768" max="14768" width="14.28515625" style="129" customWidth="1"/>
    <col min="14769" max="14769" width="10" style="129" bestFit="1" customWidth="1"/>
    <col min="14770" max="14771" width="12.28515625" style="129" bestFit="1" customWidth="1"/>
    <col min="14772" max="14772" width="14.140625" style="129" customWidth="1"/>
    <col min="14773" max="14773" width="15.140625" style="129" customWidth="1"/>
    <col min="14774" max="14774" width="11.42578125" style="129"/>
    <col min="14775" max="14775" width="10.85546875" style="129" customWidth="1"/>
    <col min="14776" max="14778" width="11.42578125" style="129"/>
    <col min="14779" max="14779" width="13.85546875" style="129" customWidth="1"/>
    <col min="14780" max="14783" width="11.42578125" style="129"/>
    <col min="14784" max="14784" width="10.85546875" style="129" customWidth="1"/>
    <col min="14785" max="16384" width="11.42578125" style="129"/>
  </cols>
  <sheetData>
    <row r="1" spans="1:26" ht="24" customHeight="1">
      <c r="A1" s="220" t="s">
        <v>382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</row>
    <row r="2" spans="1:26" s="3" customFormat="1" ht="90.75" customHeight="1">
      <c r="A2" s="131" t="s">
        <v>18</v>
      </c>
      <c r="B2" s="131" t="s">
        <v>19</v>
      </c>
      <c r="C2" s="96" t="s">
        <v>365</v>
      </c>
      <c r="D2" s="97" t="s">
        <v>329</v>
      </c>
      <c r="E2" s="97" t="s">
        <v>12</v>
      </c>
      <c r="F2" s="97" t="s">
        <v>13</v>
      </c>
      <c r="G2" s="97" t="s">
        <v>14</v>
      </c>
      <c r="H2" s="97" t="s">
        <v>20</v>
      </c>
      <c r="I2" s="97" t="s">
        <v>330</v>
      </c>
      <c r="J2" s="97" t="s">
        <v>16</v>
      </c>
      <c r="K2" s="100" t="s">
        <v>358</v>
      </c>
      <c r="L2" s="101" t="s">
        <v>11</v>
      </c>
      <c r="M2" s="101" t="s">
        <v>12</v>
      </c>
      <c r="N2" s="101" t="s">
        <v>13</v>
      </c>
      <c r="O2" s="101" t="s">
        <v>14</v>
      </c>
      <c r="P2" s="101" t="s">
        <v>20</v>
      </c>
      <c r="Q2" s="101" t="s">
        <v>330</v>
      </c>
      <c r="R2" s="101" t="s">
        <v>16</v>
      </c>
      <c r="S2" s="98" t="s">
        <v>366</v>
      </c>
      <c r="T2" s="99" t="s">
        <v>11</v>
      </c>
      <c r="U2" s="99" t="s">
        <v>12</v>
      </c>
      <c r="V2" s="99" t="s">
        <v>13</v>
      </c>
      <c r="W2" s="99" t="s">
        <v>14</v>
      </c>
      <c r="X2" s="99" t="s">
        <v>20</v>
      </c>
      <c r="Y2" s="99" t="s">
        <v>330</v>
      </c>
      <c r="Z2" s="99" t="s">
        <v>16</v>
      </c>
    </row>
    <row r="3" spans="1:26">
      <c r="A3" s="132"/>
      <c r="B3" s="133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</row>
    <row r="4" spans="1:26" s="3" customFormat="1" ht="25.5">
      <c r="A4" s="132"/>
      <c r="B4" s="136" t="s">
        <v>357</v>
      </c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137"/>
      <c r="Z4" s="137"/>
    </row>
    <row r="5" spans="1:26">
      <c r="A5" s="132"/>
      <c r="B5" s="133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4"/>
      <c r="V5" s="134"/>
      <c r="W5" s="134"/>
      <c r="X5" s="134"/>
      <c r="Y5" s="134"/>
      <c r="Z5" s="134"/>
    </row>
    <row r="6" spans="1:26" s="3" customFormat="1" ht="25.5">
      <c r="A6" s="139" t="s">
        <v>39</v>
      </c>
      <c r="B6" s="140" t="s">
        <v>331</v>
      </c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137"/>
      <c r="V6" s="137"/>
      <c r="W6" s="137"/>
      <c r="X6" s="137"/>
      <c r="Y6" s="137"/>
      <c r="Z6" s="137"/>
    </row>
    <row r="7" spans="1:26" s="3" customFormat="1" ht="17.25" customHeight="1">
      <c r="A7" s="141" t="s">
        <v>38</v>
      </c>
      <c r="B7" s="142" t="s">
        <v>332</v>
      </c>
      <c r="C7" s="143">
        <f>SUM(D7:J7)</f>
        <v>8523094.5199999996</v>
      </c>
      <c r="D7" s="143">
        <f>D9+D17+D47+D51</f>
        <v>775000.00000000012</v>
      </c>
      <c r="E7" s="143">
        <f t="shared" ref="E7:J7" si="0">E9+E17+E47+E51</f>
        <v>73300</v>
      </c>
      <c r="F7" s="143">
        <f t="shared" si="0"/>
        <v>487527.52</v>
      </c>
      <c r="G7" s="143">
        <f>G9+G17+G47+G51+G61+G63</f>
        <v>7177977</v>
      </c>
      <c r="H7" s="143">
        <f t="shared" si="0"/>
        <v>0</v>
      </c>
      <c r="I7" s="143">
        <f t="shared" si="0"/>
        <v>9290</v>
      </c>
      <c r="J7" s="143">
        <f t="shared" si="0"/>
        <v>0</v>
      </c>
      <c r="K7" s="143">
        <f>SUM(L7:R7)</f>
        <v>8523094.5199999996</v>
      </c>
      <c r="L7" s="143">
        <f>L9+L17+L47+L51</f>
        <v>775000.00000000012</v>
      </c>
      <c r="M7" s="143">
        <f t="shared" ref="M7:N7" si="1">M9+M17+M47+M51</f>
        <v>73300</v>
      </c>
      <c r="N7" s="143">
        <f t="shared" si="1"/>
        <v>487527.52</v>
      </c>
      <c r="O7" s="143">
        <f>O9+O17+O47+O51+O61+O63</f>
        <v>7177977</v>
      </c>
      <c r="P7" s="143">
        <f t="shared" ref="P7:R7" si="2">P9+P17+P47+P51</f>
        <v>0</v>
      </c>
      <c r="Q7" s="143">
        <f t="shared" si="2"/>
        <v>9290</v>
      </c>
      <c r="R7" s="143">
        <f t="shared" si="2"/>
        <v>0</v>
      </c>
      <c r="S7" s="143">
        <f>SUM(T7:Z7)</f>
        <v>8523094.5199999996</v>
      </c>
      <c r="T7" s="143">
        <f>T9+T17+T47+T51</f>
        <v>775000.00000000012</v>
      </c>
      <c r="U7" s="143">
        <f t="shared" ref="U7:V7" si="3">U9+U17+U47+U51</f>
        <v>73300</v>
      </c>
      <c r="V7" s="143">
        <f t="shared" si="3"/>
        <v>487527.52</v>
      </c>
      <c r="W7" s="143">
        <f>W9+W17+W47+W51+W61+W63</f>
        <v>7177977</v>
      </c>
      <c r="X7" s="143">
        <f t="shared" ref="X7:Z7" si="4">X9+X17+X47+X51</f>
        <v>0</v>
      </c>
      <c r="Y7" s="143">
        <f t="shared" si="4"/>
        <v>9290</v>
      </c>
      <c r="Z7" s="143">
        <f t="shared" si="4"/>
        <v>0</v>
      </c>
    </row>
    <row r="8" spans="1:26" s="3" customFormat="1">
      <c r="A8" s="132">
        <v>3</v>
      </c>
      <c r="B8" s="144" t="s">
        <v>333</v>
      </c>
      <c r="C8" s="137">
        <f>SUM(D8:J8)</f>
        <v>8309773.1600000001</v>
      </c>
      <c r="D8" s="137">
        <f>D9+D17+D47</f>
        <v>775000.00000000012</v>
      </c>
      <c r="E8" s="137">
        <f>E9+E17+E47</f>
        <v>69596.2</v>
      </c>
      <c r="F8" s="137">
        <f t="shared" ref="F8:J8" si="5">F9+F17+F47</f>
        <v>415699.96</v>
      </c>
      <c r="G8" s="137">
        <f>G9+G17+G47</f>
        <v>7044477</v>
      </c>
      <c r="H8" s="137">
        <f t="shared" si="5"/>
        <v>0</v>
      </c>
      <c r="I8" s="137">
        <f t="shared" si="5"/>
        <v>5000</v>
      </c>
      <c r="J8" s="137">
        <f t="shared" si="5"/>
        <v>0</v>
      </c>
      <c r="K8" s="137">
        <f>SUM(L8:R8)</f>
        <v>8339773.1600000001</v>
      </c>
      <c r="L8" s="137">
        <f>L9+L17+L47</f>
        <v>775000.00000000012</v>
      </c>
      <c r="M8" s="137">
        <f>M9+M17+M47</f>
        <v>69596.2</v>
      </c>
      <c r="N8" s="137">
        <f t="shared" ref="N8" si="6">N9+N17+N47</f>
        <v>445699.96</v>
      </c>
      <c r="O8" s="137">
        <f>O9+O17+O47</f>
        <v>7044477</v>
      </c>
      <c r="P8" s="137">
        <f t="shared" ref="P8:R8" si="7">P9+P17+P47</f>
        <v>0</v>
      </c>
      <c r="Q8" s="137">
        <f t="shared" si="7"/>
        <v>5000</v>
      </c>
      <c r="R8" s="137">
        <f t="shared" si="7"/>
        <v>0</v>
      </c>
      <c r="S8" s="137">
        <f>SUM(T8:Z8)</f>
        <v>8339773.1600000001</v>
      </c>
      <c r="T8" s="137">
        <f>T9+T17+T47</f>
        <v>775000.00000000012</v>
      </c>
      <c r="U8" s="137">
        <f>U9+U17+U47</f>
        <v>69596.2</v>
      </c>
      <c r="V8" s="137">
        <f t="shared" ref="V8" si="8">V9+V17+V47</f>
        <v>445699.96</v>
      </c>
      <c r="W8" s="137">
        <f>W9+W17+W47</f>
        <v>7044477</v>
      </c>
      <c r="X8" s="137">
        <f t="shared" ref="X8:Z8" si="9">X9+X17+X47</f>
        <v>0</v>
      </c>
      <c r="Y8" s="137">
        <f t="shared" si="9"/>
        <v>5000</v>
      </c>
      <c r="Z8" s="137">
        <f t="shared" si="9"/>
        <v>0</v>
      </c>
    </row>
    <row r="9" spans="1:26" s="60" customFormat="1">
      <c r="A9" s="145">
        <v>31</v>
      </c>
      <c r="B9" s="146" t="s">
        <v>21</v>
      </c>
      <c r="C9" s="138">
        <f>SUM(D9:J9)</f>
        <v>6808503.2000000002</v>
      </c>
      <c r="D9" s="138">
        <f>SUM(D10:D16)</f>
        <v>0</v>
      </c>
      <c r="E9" s="138">
        <f t="shared" ref="E9:J9" si="10">SUM(E10:E16)</f>
        <v>0</v>
      </c>
      <c r="F9" s="138">
        <f t="shared" si="10"/>
        <v>0</v>
      </c>
      <c r="G9" s="138">
        <f>SUM(G10:G16)</f>
        <v>6808503.2000000002</v>
      </c>
      <c r="H9" s="138">
        <f t="shared" si="10"/>
        <v>0</v>
      </c>
      <c r="I9" s="138">
        <f t="shared" si="10"/>
        <v>0</v>
      </c>
      <c r="J9" s="138">
        <f t="shared" si="10"/>
        <v>0</v>
      </c>
      <c r="K9" s="138">
        <f>SUM(L9:R9)</f>
        <v>6808503.2000000002</v>
      </c>
      <c r="L9" s="138">
        <f>SUM(L10:L16)</f>
        <v>0</v>
      </c>
      <c r="M9" s="138">
        <f t="shared" ref="M9:N9" si="11">SUM(M10:M16)</f>
        <v>0</v>
      </c>
      <c r="N9" s="138">
        <f t="shared" si="11"/>
        <v>0</v>
      </c>
      <c r="O9" s="138">
        <f>SUM(O10:O16)</f>
        <v>6808503.2000000002</v>
      </c>
      <c r="P9" s="138">
        <f t="shared" ref="P9:R9" si="12">SUM(P10:P16)</f>
        <v>0</v>
      </c>
      <c r="Q9" s="138">
        <f t="shared" si="12"/>
        <v>0</v>
      </c>
      <c r="R9" s="138">
        <f t="shared" si="12"/>
        <v>0</v>
      </c>
      <c r="S9" s="138">
        <f>SUM(T9:Z9)</f>
        <v>6808503.2000000002</v>
      </c>
      <c r="T9" s="138">
        <f>SUM(T10:T16)</f>
        <v>0</v>
      </c>
      <c r="U9" s="138">
        <f t="shared" ref="U9:V9" si="13">SUM(U10:U16)</f>
        <v>0</v>
      </c>
      <c r="V9" s="138">
        <f t="shared" si="13"/>
        <v>0</v>
      </c>
      <c r="W9" s="138">
        <f>SUM(W10:W16)</f>
        <v>6808503.2000000002</v>
      </c>
      <c r="X9" s="138">
        <f t="shared" ref="X9:Z9" si="14">SUM(X10:X16)</f>
        <v>0</v>
      </c>
      <c r="Y9" s="138">
        <f t="shared" si="14"/>
        <v>0</v>
      </c>
      <c r="Z9" s="138">
        <f t="shared" si="14"/>
        <v>0</v>
      </c>
    </row>
    <row r="10" spans="1:26">
      <c r="A10" s="147">
        <v>3111</v>
      </c>
      <c r="B10" s="133" t="s">
        <v>334</v>
      </c>
      <c r="C10" s="137">
        <f>SUM(D10:J10)</f>
        <v>5537315.4400000004</v>
      </c>
      <c r="D10" s="134"/>
      <c r="E10" s="134"/>
      <c r="F10" s="134"/>
      <c r="G10" s="134">
        <v>5537315.4400000004</v>
      </c>
      <c r="H10" s="134"/>
      <c r="I10" s="134"/>
      <c r="J10" s="134"/>
      <c r="K10" s="137">
        <f>SUM(L10:R10)</f>
        <v>5537315.4400000004</v>
      </c>
      <c r="L10" s="134"/>
      <c r="M10" s="134"/>
      <c r="N10" s="134"/>
      <c r="O10" s="134">
        <v>5537315.4400000004</v>
      </c>
      <c r="P10" s="134"/>
      <c r="Q10" s="134"/>
      <c r="R10" s="134"/>
      <c r="S10" s="137">
        <f>SUM(T10:Z10)</f>
        <v>5537315.4400000004</v>
      </c>
      <c r="T10" s="134"/>
      <c r="U10" s="134"/>
      <c r="V10" s="134"/>
      <c r="W10" s="134">
        <v>5537315.4400000004</v>
      </c>
      <c r="X10" s="134"/>
      <c r="Y10" s="134"/>
      <c r="Z10" s="134"/>
    </row>
    <row r="11" spans="1:26">
      <c r="A11" s="147">
        <v>3113</v>
      </c>
      <c r="B11" s="133" t="s">
        <v>57</v>
      </c>
      <c r="C11" s="137">
        <f t="shared" ref="C11:C65" si="15">SUM(D11:J11)</f>
        <v>45000</v>
      </c>
      <c r="D11" s="134"/>
      <c r="E11" s="134"/>
      <c r="F11" s="134"/>
      <c r="G11" s="134">
        <v>45000</v>
      </c>
      <c r="H11" s="134"/>
      <c r="I11" s="134"/>
      <c r="J11" s="134"/>
      <c r="K11" s="137">
        <f t="shared" ref="K11:K41" si="16">SUM(L11:R11)</f>
        <v>45000</v>
      </c>
      <c r="L11" s="134"/>
      <c r="M11" s="134"/>
      <c r="N11" s="134"/>
      <c r="O11" s="134">
        <v>45000</v>
      </c>
      <c r="P11" s="134"/>
      <c r="Q11" s="134"/>
      <c r="R11" s="134"/>
      <c r="S11" s="137">
        <f t="shared" ref="S11:S41" si="17">SUM(T11:Z11)</f>
        <v>45000</v>
      </c>
      <c r="T11" s="134"/>
      <c r="U11" s="134"/>
      <c r="V11" s="134"/>
      <c r="W11" s="134">
        <v>45000</v>
      </c>
      <c r="X11" s="134"/>
      <c r="Y11" s="134"/>
      <c r="Z11" s="134"/>
    </row>
    <row r="12" spans="1:26">
      <c r="A12" s="147">
        <v>3114</v>
      </c>
      <c r="B12" s="133" t="s">
        <v>59</v>
      </c>
      <c r="C12" s="137">
        <f t="shared" si="15"/>
        <v>30000</v>
      </c>
      <c r="D12" s="134"/>
      <c r="E12" s="134"/>
      <c r="F12" s="134"/>
      <c r="G12" s="134">
        <v>30000</v>
      </c>
      <c r="H12" s="134"/>
      <c r="I12" s="134"/>
      <c r="J12" s="134"/>
      <c r="K12" s="137">
        <f t="shared" si="16"/>
        <v>30000</v>
      </c>
      <c r="L12" s="134"/>
      <c r="M12" s="134"/>
      <c r="N12" s="134"/>
      <c r="O12" s="134">
        <v>30000</v>
      </c>
      <c r="P12" s="134"/>
      <c r="Q12" s="134"/>
      <c r="R12" s="134"/>
      <c r="S12" s="137">
        <f t="shared" si="17"/>
        <v>30000</v>
      </c>
      <c r="T12" s="134"/>
      <c r="U12" s="134"/>
      <c r="V12" s="134"/>
      <c r="W12" s="134">
        <v>30000</v>
      </c>
      <c r="X12" s="134"/>
      <c r="Y12" s="134"/>
      <c r="Z12" s="134"/>
    </row>
    <row r="13" spans="1:26">
      <c r="A13" s="147">
        <v>3121</v>
      </c>
      <c r="B13" s="133" t="s">
        <v>23</v>
      </c>
      <c r="C13" s="137">
        <f t="shared" si="15"/>
        <v>240000</v>
      </c>
      <c r="D13" s="134"/>
      <c r="E13" s="134"/>
      <c r="F13" s="134"/>
      <c r="G13" s="134">
        <v>240000</v>
      </c>
      <c r="H13" s="134"/>
      <c r="I13" s="134"/>
      <c r="J13" s="134"/>
      <c r="K13" s="137">
        <f t="shared" si="16"/>
        <v>240000</v>
      </c>
      <c r="L13" s="134"/>
      <c r="M13" s="134"/>
      <c r="N13" s="134"/>
      <c r="O13" s="134">
        <v>240000</v>
      </c>
      <c r="P13" s="134"/>
      <c r="Q13" s="134"/>
      <c r="R13" s="134"/>
      <c r="S13" s="137">
        <f t="shared" si="17"/>
        <v>240000</v>
      </c>
      <c r="T13" s="134"/>
      <c r="U13" s="134"/>
      <c r="V13" s="134"/>
      <c r="W13" s="134">
        <v>240000</v>
      </c>
      <c r="X13" s="134"/>
      <c r="Y13" s="134"/>
      <c r="Z13" s="134"/>
    </row>
    <row r="14" spans="1:26">
      <c r="A14" s="147">
        <v>3131</v>
      </c>
      <c r="B14" s="133" t="s">
        <v>335</v>
      </c>
      <c r="C14" s="137">
        <f t="shared" si="15"/>
        <v>0</v>
      </c>
      <c r="D14" s="134"/>
      <c r="E14" s="134"/>
      <c r="F14" s="134"/>
      <c r="G14" s="134"/>
      <c r="H14" s="134"/>
      <c r="I14" s="134"/>
      <c r="J14" s="134"/>
      <c r="K14" s="137">
        <f t="shared" si="16"/>
        <v>0</v>
      </c>
      <c r="L14" s="134"/>
      <c r="M14" s="134"/>
      <c r="N14" s="134"/>
      <c r="O14" s="134"/>
      <c r="P14" s="134"/>
      <c r="Q14" s="134"/>
      <c r="R14" s="134"/>
      <c r="S14" s="137">
        <f t="shared" si="17"/>
        <v>0</v>
      </c>
      <c r="T14" s="134"/>
      <c r="U14" s="134"/>
      <c r="V14" s="134"/>
      <c r="W14" s="134"/>
      <c r="X14" s="134"/>
      <c r="Y14" s="134"/>
      <c r="Z14" s="134"/>
    </row>
    <row r="15" spans="1:26" ht="25.5">
      <c r="A15" s="147">
        <v>3132</v>
      </c>
      <c r="B15" s="133" t="s">
        <v>44</v>
      </c>
      <c r="C15" s="137">
        <f t="shared" si="15"/>
        <v>956187.76</v>
      </c>
      <c r="D15" s="134"/>
      <c r="E15" s="134"/>
      <c r="F15" s="134"/>
      <c r="G15" s="134">
        <v>956187.76</v>
      </c>
      <c r="H15" s="134"/>
      <c r="I15" s="134"/>
      <c r="J15" s="134"/>
      <c r="K15" s="137">
        <f t="shared" si="16"/>
        <v>956187.76</v>
      </c>
      <c r="L15" s="134"/>
      <c r="M15" s="134"/>
      <c r="N15" s="134"/>
      <c r="O15" s="134">
        <v>956187.76</v>
      </c>
      <c r="P15" s="134"/>
      <c r="Q15" s="134"/>
      <c r="R15" s="134"/>
      <c r="S15" s="137">
        <f t="shared" si="17"/>
        <v>956187.76</v>
      </c>
      <c r="T15" s="134"/>
      <c r="U15" s="134"/>
      <c r="V15" s="134"/>
      <c r="W15" s="134">
        <v>956187.76</v>
      </c>
      <c r="X15" s="134"/>
      <c r="Y15" s="134"/>
      <c r="Z15" s="134"/>
    </row>
    <row r="16" spans="1:26" ht="24">
      <c r="A16" s="148">
        <v>3133</v>
      </c>
      <c r="B16" s="149" t="s">
        <v>45</v>
      </c>
      <c r="C16" s="137">
        <f t="shared" si="15"/>
        <v>0</v>
      </c>
      <c r="D16" s="134"/>
      <c r="E16" s="134"/>
      <c r="F16" s="134"/>
      <c r="G16" s="134">
        <v>0</v>
      </c>
      <c r="H16" s="134"/>
      <c r="I16" s="134"/>
      <c r="J16" s="134"/>
      <c r="K16" s="137">
        <f t="shared" si="16"/>
        <v>0</v>
      </c>
      <c r="L16" s="134"/>
      <c r="M16" s="134"/>
      <c r="N16" s="134"/>
      <c r="O16" s="134">
        <v>0</v>
      </c>
      <c r="P16" s="134"/>
      <c r="Q16" s="134"/>
      <c r="R16" s="134"/>
      <c r="S16" s="137">
        <f t="shared" si="17"/>
        <v>0</v>
      </c>
      <c r="T16" s="134"/>
      <c r="U16" s="134"/>
      <c r="V16" s="134"/>
      <c r="W16" s="134">
        <v>0</v>
      </c>
      <c r="X16" s="134"/>
      <c r="Y16" s="134"/>
      <c r="Z16" s="134"/>
    </row>
    <row r="17" spans="1:26" s="60" customFormat="1">
      <c r="A17" s="145">
        <v>32</v>
      </c>
      <c r="B17" s="146" t="s">
        <v>25</v>
      </c>
      <c r="C17" s="138">
        <f t="shared" si="15"/>
        <v>1498069.9600000002</v>
      </c>
      <c r="D17" s="138">
        <f>SUM(D18:D46)</f>
        <v>772100.00000000012</v>
      </c>
      <c r="E17" s="138">
        <f>SUM(E18:E46)</f>
        <v>69296.2</v>
      </c>
      <c r="F17" s="138">
        <f>SUM(F18:F46)</f>
        <v>415699.96</v>
      </c>
      <c r="G17" s="138">
        <f>SUM(G18:G46)</f>
        <v>235973.8</v>
      </c>
      <c r="H17" s="138">
        <f>SUM(H18:H45)</f>
        <v>0</v>
      </c>
      <c r="I17" s="138">
        <f>SUM(I18:I45)</f>
        <v>5000</v>
      </c>
      <c r="J17" s="138">
        <f>SUM(J18:J45)</f>
        <v>0</v>
      </c>
      <c r="K17" s="138">
        <f t="shared" si="16"/>
        <v>1528069.9600000002</v>
      </c>
      <c r="L17" s="138">
        <f>SUM(L18:L46)</f>
        <v>772100.00000000012</v>
      </c>
      <c r="M17" s="138">
        <f>SUM(M18:M46)</f>
        <v>69296.2</v>
      </c>
      <c r="N17" s="138">
        <f>SUM(N18:N46)</f>
        <v>445699.96</v>
      </c>
      <c r="O17" s="138">
        <f>SUM(O18:O46)</f>
        <v>235973.8</v>
      </c>
      <c r="P17" s="138">
        <f>SUM(P18:P45)</f>
        <v>0</v>
      </c>
      <c r="Q17" s="138">
        <f>SUM(Q18:Q45)</f>
        <v>5000</v>
      </c>
      <c r="R17" s="138">
        <f>SUM(R18:R45)</f>
        <v>0</v>
      </c>
      <c r="S17" s="138">
        <f t="shared" si="17"/>
        <v>1528069.9600000002</v>
      </c>
      <c r="T17" s="138">
        <f>SUM(T18:T46)</f>
        <v>772100.00000000012</v>
      </c>
      <c r="U17" s="138">
        <f>SUM(U18:U46)</f>
        <v>69296.2</v>
      </c>
      <c r="V17" s="138">
        <f>SUM(V18:V46)</f>
        <v>445699.96</v>
      </c>
      <c r="W17" s="138">
        <f>SUM(W18:W46)</f>
        <v>235973.8</v>
      </c>
      <c r="X17" s="138">
        <f>SUM(X18:X45)</f>
        <v>0</v>
      </c>
      <c r="Y17" s="138">
        <f>SUM(Y18:Y45)</f>
        <v>5000</v>
      </c>
      <c r="Z17" s="138">
        <f>SUM(Z18:Z45)</f>
        <v>0</v>
      </c>
    </row>
    <row r="18" spans="1:26" s="3" customFormat="1">
      <c r="A18" s="148">
        <v>3211</v>
      </c>
      <c r="B18" s="149" t="s">
        <v>66</v>
      </c>
      <c r="C18" s="137">
        <f t="shared" si="15"/>
        <v>69916.52</v>
      </c>
      <c r="D18" s="137">
        <v>39800</v>
      </c>
      <c r="E18" s="137">
        <v>13000</v>
      </c>
      <c r="F18" s="137">
        <v>14527.52</v>
      </c>
      <c r="G18" s="137">
        <v>2589</v>
      </c>
      <c r="H18" s="137"/>
      <c r="I18" s="137"/>
      <c r="J18" s="137"/>
      <c r="K18" s="137">
        <f t="shared" si="16"/>
        <v>69916.52</v>
      </c>
      <c r="L18" s="137">
        <v>39800</v>
      </c>
      <c r="M18" s="137">
        <v>13000</v>
      </c>
      <c r="N18" s="137">
        <v>14527.52</v>
      </c>
      <c r="O18" s="137">
        <v>2589</v>
      </c>
      <c r="P18" s="137"/>
      <c r="Q18" s="137"/>
      <c r="R18" s="137"/>
      <c r="S18" s="137">
        <f t="shared" si="17"/>
        <v>69916.52</v>
      </c>
      <c r="T18" s="137">
        <v>39800</v>
      </c>
      <c r="U18" s="137">
        <v>13000</v>
      </c>
      <c r="V18" s="137">
        <v>14527.52</v>
      </c>
      <c r="W18" s="137">
        <v>2589</v>
      </c>
      <c r="X18" s="137"/>
      <c r="Y18" s="137"/>
      <c r="Z18" s="137"/>
    </row>
    <row r="19" spans="1:26" s="3" customFormat="1" ht="24">
      <c r="A19" s="148">
        <v>3212</v>
      </c>
      <c r="B19" s="149" t="s">
        <v>68</v>
      </c>
      <c r="C19" s="137">
        <f t="shared" si="15"/>
        <v>176600</v>
      </c>
      <c r="D19" s="137"/>
      <c r="E19" s="137"/>
      <c r="F19" s="137"/>
      <c r="G19" s="137">
        <v>176600</v>
      </c>
      <c r="H19" s="137"/>
      <c r="I19" s="137"/>
      <c r="J19" s="137"/>
      <c r="K19" s="137">
        <f t="shared" si="16"/>
        <v>176600</v>
      </c>
      <c r="L19" s="137"/>
      <c r="M19" s="137"/>
      <c r="N19" s="137"/>
      <c r="O19" s="137">
        <v>176600</v>
      </c>
      <c r="P19" s="137"/>
      <c r="Q19" s="137"/>
      <c r="R19" s="137"/>
      <c r="S19" s="137">
        <f t="shared" si="17"/>
        <v>176600</v>
      </c>
      <c r="T19" s="137"/>
      <c r="U19" s="137"/>
      <c r="V19" s="137"/>
      <c r="W19" s="137">
        <v>176600</v>
      </c>
      <c r="X19" s="137"/>
      <c r="Y19" s="137"/>
      <c r="Z19" s="137"/>
    </row>
    <row r="20" spans="1:26" s="3" customFormat="1">
      <c r="A20" s="148">
        <v>3213</v>
      </c>
      <c r="B20" s="149" t="s">
        <v>70</v>
      </c>
      <c r="C20" s="137">
        <f t="shared" si="15"/>
        <v>12000</v>
      </c>
      <c r="D20" s="137">
        <v>4500</v>
      </c>
      <c r="E20" s="137">
        <v>7500</v>
      </c>
      <c r="F20" s="137"/>
      <c r="G20" s="137"/>
      <c r="H20" s="137"/>
      <c r="I20" s="137"/>
      <c r="J20" s="137"/>
      <c r="K20" s="137">
        <f t="shared" si="16"/>
        <v>12000</v>
      </c>
      <c r="L20" s="137">
        <v>4500</v>
      </c>
      <c r="M20" s="137">
        <v>7500</v>
      </c>
      <c r="N20" s="137"/>
      <c r="O20" s="137"/>
      <c r="P20" s="137"/>
      <c r="Q20" s="137"/>
      <c r="R20" s="137"/>
      <c r="S20" s="137">
        <f t="shared" si="17"/>
        <v>12000</v>
      </c>
      <c r="T20" s="137">
        <v>4500</v>
      </c>
      <c r="U20" s="137">
        <v>7500</v>
      </c>
      <c r="V20" s="137"/>
      <c r="W20" s="137"/>
      <c r="X20" s="137"/>
      <c r="Y20" s="137"/>
      <c r="Z20" s="137"/>
    </row>
    <row r="21" spans="1:26" s="3" customFormat="1">
      <c r="A21" s="148">
        <v>3214</v>
      </c>
      <c r="B21" s="149" t="s">
        <v>72</v>
      </c>
      <c r="C21" s="137">
        <f t="shared" si="15"/>
        <v>17000</v>
      </c>
      <c r="D21" s="137">
        <v>17000</v>
      </c>
      <c r="E21" s="137"/>
      <c r="F21" s="137"/>
      <c r="G21" s="137">
        <v>0</v>
      </c>
      <c r="H21" s="137"/>
      <c r="I21" s="137"/>
      <c r="J21" s="137"/>
      <c r="K21" s="137">
        <f t="shared" si="16"/>
        <v>17000</v>
      </c>
      <c r="L21" s="137">
        <v>17000</v>
      </c>
      <c r="M21" s="137"/>
      <c r="N21" s="137"/>
      <c r="O21" s="137">
        <v>0</v>
      </c>
      <c r="P21" s="137"/>
      <c r="Q21" s="137"/>
      <c r="R21" s="137"/>
      <c r="S21" s="137">
        <f t="shared" si="17"/>
        <v>17000</v>
      </c>
      <c r="T21" s="137">
        <v>17000</v>
      </c>
      <c r="U21" s="137"/>
      <c r="V21" s="137"/>
      <c r="W21" s="137">
        <v>0</v>
      </c>
      <c r="X21" s="137"/>
      <c r="Y21" s="137"/>
      <c r="Z21" s="137"/>
    </row>
    <row r="22" spans="1:26" s="3" customFormat="1" ht="24">
      <c r="A22" s="148">
        <v>3221</v>
      </c>
      <c r="B22" s="149" t="s">
        <v>46</v>
      </c>
      <c r="C22" s="137">
        <f t="shared" si="15"/>
        <v>83861.33</v>
      </c>
      <c r="D22" s="137">
        <v>67861.33</v>
      </c>
      <c r="E22" s="137"/>
      <c r="F22" s="137">
        <v>16000</v>
      </c>
      <c r="G22" s="137">
        <v>0</v>
      </c>
      <c r="H22" s="137"/>
      <c r="I22" s="137"/>
      <c r="J22" s="137"/>
      <c r="K22" s="137">
        <f t="shared" si="16"/>
        <v>83861.33</v>
      </c>
      <c r="L22" s="137">
        <v>67861.33</v>
      </c>
      <c r="M22" s="137"/>
      <c r="N22" s="137">
        <v>16000</v>
      </c>
      <c r="O22" s="137">
        <v>0</v>
      </c>
      <c r="P22" s="137"/>
      <c r="Q22" s="137"/>
      <c r="R22" s="137"/>
      <c r="S22" s="137">
        <f t="shared" si="17"/>
        <v>83861.33</v>
      </c>
      <c r="T22" s="137">
        <v>67861.33</v>
      </c>
      <c r="U22" s="137"/>
      <c r="V22" s="137">
        <v>16000</v>
      </c>
      <c r="W22" s="137">
        <v>0</v>
      </c>
      <c r="X22" s="137"/>
      <c r="Y22" s="137"/>
      <c r="Z22" s="137"/>
    </row>
    <row r="23" spans="1:26" s="3" customFormat="1">
      <c r="A23" s="148">
        <v>3222</v>
      </c>
      <c r="B23" s="149" t="s">
        <v>47</v>
      </c>
      <c r="C23" s="137">
        <f t="shared" si="15"/>
        <v>312000</v>
      </c>
      <c r="D23" s="137"/>
      <c r="E23" s="137"/>
      <c r="F23" s="137">
        <v>312000</v>
      </c>
      <c r="G23" s="137"/>
      <c r="H23" s="137"/>
      <c r="I23" s="137"/>
      <c r="J23" s="137"/>
      <c r="K23" s="137">
        <f t="shared" si="16"/>
        <v>312000</v>
      </c>
      <c r="L23" s="137"/>
      <c r="M23" s="137"/>
      <c r="N23" s="137">
        <v>312000</v>
      </c>
      <c r="O23" s="137"/>
      <c r="P23" s="137"/>
      <c r="Q23" s="137"/>
      <c r="R23" s="137"/>
      <c r="S23" s="137">
        <f t="shared" si="17"/>
        <v>312000</v>
      </c>
      <c r="T23" s="137"/>
      <c r="U23" s="137"/>
      <c r="V23" s="137">
        <v>312000</v>
      </c>
      <c r="W23" s="137"/>
      <c r="X23" s="137"/>
      <c r="Y23" s="137"/>
      <c r="Z23" s="137"/>
    </row>
    <row r="24" spans="1:26" s="3" customFormat="1">
      <c r="A24" s="148">
        <v>3223</v>
      </c>
      <c r="B24" s="149" t="s">
        <v>77</v>
      </c>
      <c r="C24" s="137">
        <f t="shared" si="15"/>
        <v>231000</v>
      </c>
      <c r="D24" s="137">
        <v>228500</v>
      </c>
      <c r="E24" s="137">
        <v>500</v>
      </c>
      <c r="F24" s="137">
        <v>2000</v>
      </c>
      <c r="G24" s="137"/>
      <c r="H24" s="137"/>
      <c r="I24" s="137"/>
      <c r="J24" s="137"/>
      <c r="K24" s="137">
        <f t="shared" si="16"/>
        <v>231000</v>
      </c>
      <c r="L24" s="137">
        <v>228500</v>
      </c>
      <c r="M24" s="137">
        <v>500</v>
      </c>
      <c r="N24" s="137">
        <v>2000</v>
      </c>
      <c r="O24" s="137"/>
      <c r="P24" s="137"/>
      <c r="Q24" s="137"/>
      <c r="R24" s="137"/>
      <c r="S24" s="137">
        <f t="shared" si="17"/>
        <v>231000</v>
      </c>
      <c r="T24" s="137">
        <v>228500</v>
      </c>
      <c r="U24" s="137">
        <v>500</v>
      </c>
      <c r="V24" s="137">
        <v>2000</v>
      </c>
      <c r="W24" s="137"/>
      <c r="X24" s="137"/>
      <c r="Y24" s="137"/>
      <c r="Z24" s="137"/>
    </row>
    <row r="25" spans="1:26" s="3" customFormat="1" ht="24">
      <c r="A25" s="148">
        <v>3224</v>
      </c>
      <c r="B25" s="149" t="s">
        <v>79</v>
      </c>
      <c r="C25" s="137">
        <f t="shared" si="15"/>
        <v>78000</v>
      </c>
      <c r="D25" s="137">
        <v>57000</v>
      </c>
      <c r="E25" s="137">
        <v>6000</v>
      </c>
      <c r="F25" s="137">
        <v>15000</v>
      </c>
      <c r="G25" s="137"/>
      <c r="H25" s="137"/>
      <c r="I25" s="137"/>
      <c r="J25" s="137"/>
      <c r="K25" s="137">
        <f t="shared" si="16"/>
        <v>93000</v>
      </c>
      <c r="L25" s="137">
        <v>57000</v>
      </c>
      <c r="M25" s="137">
        <v>6000</v>
      </c>
      <c r="N25" s="137">
        <v>30000</v>
      </c>
      <c r="O25" s="137"/>
      <c r="P25" s="137"/>
      <c r="Q25" s="137"/>
      <c r="R25" s="137"/>
      <c r="S25" s="137">
        <f t="shared" si="17"/>
        <v>93000</v>
      </c>
      <c r="T25" s="137">
        <v>57000</v>
      </c>
      <c r="U25" s="137">
        <v>6000</v>
      </c>
      <c r="V25" s="137">
        <v>30000</v>
      </c>
      <c r="W25" s="137"/>
      <c r="X25" s="137"/>
      <c r="Y25" s="137"/>
      <c r="Z25" s="137"/>
    </row>
    <row r="26" spans="1:26">
      <c r="A26" s="148">
        <v>3225</v>
      </c>
      <c r="B26" s="149" t="s">
        <v>81</v>
      </c>
      <c r="C26" s="137">
        <f t="shared" si="15"/>
        <v>43000</v>
      </c>
      <c r="D26" s="134">
        <v>23000</v>
      </c>
      <c r="E26" s="134">
        <v>0</v>
      </c>
      <c r="F26" s="150">
        <v>20000</v>
      </c>
      <c r="G26" s="134">
        <v>0</v>
      </c>
      <c r="H26" s="134">
        <v>0</v>
      </c>
      <c r="I26" s="134"/>
      <c r="J26" s="134"/>
      <c r="K26" s="137">
        <f t="shared" si="16"/>
        <v>43000</v>
      </c>
      <c r="L26" s="134">
        <v>23000</v>
      </c>
      <c r="M26" s="134">
        <v>0</v>
      </c>
      <c r="N26" s="150">
        <v>20000</v>
      </c>
      <c r="O26" s="134">
        <v>0</v>
      </c>
      <c r="P26" s="134">
        <v>0</v>
      </c>
      <c r="Q26" s="134"/>
      <c r="R26" s="134"/>
      <c r="S26" s="137">
        <f t="shared" si="17"/>
        <v>43000</v>
      </c>
      <c r="T26" s="134">
        <v>23000</v>
      </c>
      <c r="U26" s="134">
        <v>0</v>
      </c>
      <c r="V26" s="150">
        <v>20000</v>
      </c>
      <c r="W26" s="134">
        <v>0</v>
      </c>
      <c r="X26" s="134">
        <v>0</v>
      </c>
      <c r="Y26" s="134"/>
      <c r="Z26" s="134"/>
    </row>
    <row r="27" spans="1:26">
      <c r="A27" s="148">
        <v>3226</v>
      </c>
      <c r="B27" s="149" t="s">
        <v>336</v>
      </c>
      <c r="C27" s="137">
        <f t="shared" si="15"/>
        <v>0</v>
      </c>
      <c r="D27" s="134">
        <v>0</v>
      </c>
      <c r="E27" s="134"/>
      <c r="F27" s="134"/>
      <c r="G27" s="134"/>
      <c r="H27" s="134"/>
      <c r="I27" s="134"/>
      <c r="J27" s="134"/>
      <c r="K27" s="137">
        <f t="shared" si="16"/>
        <v>0</v>
      </c>
      <c r="L27" s="134">
        <v>0</v>
      </c>
      <c r="M27" s="134"/>
      <c r="N27" s="134"/>
      <c r="O27" s="134"/>
      <c r="P27" s="134"/>
      <c r="Q27" s="134"/>
      <c r="R27" s="134"/>
      <c r="S27" s="137">
        <f t="shared" si="17"/>
        <v>0</v>
      </c>
      <c r="T27" s="134">
        <v>0</v>
      </c>
      <c r="U27" s="134"/>
      <c r="V27" s="134"/>
      <c r="W27" s="134"/>
      <c r="X27" s="134"/>
      <c r="Y27" s="134"/>
      <c r="Z27" s="134"/>
    </row>
    <row r="28" spans="1:26">
      <c r="A28" s="148">
        <v>3227</v>
      </c>
      <c r="B28" s="149" t="s">
        <v>83</v>
      </c>
      <c r="C28" s="137">
        <f t="shared" si="15"/>
        <v>5600</v>
      </c>
      <c r="D28" s="134">
        <v>3500</v>
      </c>
      <c r="E28" s="134"/>
      <c r="F28" s="134">
        <v>2100</v>
      </c>
      <c r="G28" s="134"/>
      <c r="H28" s="134"/>
      <c r="I28" s="134"/>
      <c r="J28" s="134"/>
      <c r="K28" s="137">
        <f t="shared" si="16"/>
        <v>5600</v>
      </c>
      <c r="L28" s="134">
        <v>3500</v>
      </c>
      <c r="M28" s="134"/>
      <c r="N28" s="134">
        <v>2100</v>
      </c>
      <c r="O28" s="134"/>
      <c r="P28" s="134"/>
      <c r="Q28" s="134"/>
      <c r="R28" s="134"/>
      <c r="S28" s="137">
        <f t="shared" si="17"/>
        <v>5600</v>
      </c>
      <c r="T28" s="134">
        <v>3500</v>
      </c>
      <c r="U28" s="134"/>
      <c r="V28" s="134">
        <v>2100</v>
      </c>
      <c r="W28" s="134"/>
      <c r="X28" s="134"/>
      <c r="Y28" s="134"/>
      <c r="Z28" s="134"/>
    </row>
    <row r="29" spans="1:26" s="3" customFormat="1">
      <c r="A29" s="148">
        <v>3231</v>
      </c>
      <c r="B29" s="149" t="s">
        <v>86</v>
      </c>
      <c r="C29" s="137">
        <f t="shared" si="15"/>
        <v>96900</v>
      </c>
      <c r="D29" s="137">
        <v>92900</v>
      </c>
      <c r="E29" s="137"/>
      <c r="F29" s="137"/>
      <c r="G29" s="137">
        <v>4000</v>
      </c>
      <c r="H29" s="137"/>
      <c r="I29" s="137"/>
      <c r="J29" s="137"/>
      <c r="K29" s="137">
        <f t="shared" si="16"/>
        <v>96900</v>
      </c>
      <c r="L29" s="137">
        <v>92900</v>
      </c>
      <c r="M29" s="137"/>
      <c r="N29" s="137"/>
      <c r="O29" s="137">
        <v>4000</v>
      </c>
      <c r="P29" s="137"/>
      <c r="Q29" s="137"/>
      <c r="R29" s="137"/>
      <c r="S29" s="137">
        <f t="shared" si="17"/>
        <v>96900</v>
      </c>
      <c r="T29" s="137">
        <v>92900</v>
      </c>
      <c r="U29" s="137"/>
      <c r="V29" s="137"/>
      <c r="W29" s="137">
        <v>4000</v>
      </c>
      <c r="X29" s="137"/>
      <c r="Y29" s="137"/>
      <c r="Z29" s="137"/>
    </row>
    <row r="30" spans="1:26" s="3" customFormat="1" ht="24">
      <c r="A30" s="148">
        <v>3232</v>
      </c>
      <c r="B30" s="149" t="s">
        <v>50</v>
      </c>
      <c r="C30" s="137">
        <f t="shared" si="15"/>
        <v>90092.4</v>
      </c>
      <c r="D30" s="137">
        <v>55461.26</v>
      </c>
      <c r="E30" s="137">
        <v>6558.7</v>
      </c>
      <c r="F30" s="137">
        <v>23072.44</v>
      </c>
      <c r="G30" s="137">
        <v>0</v>
      </c>
      <c r="H30" s="137"/>
      <c r="I30" s="137">
        <v>5000</v>
      </c>
      <c r="J30" s="137"/>
      <c r="K30" s="137">
        <f t="shared" si="16"/>
        <v>105092.4</v>
      </c>
      <c r="L30" s="137">
        <v>55461.26</v>
      </c>
      <c r="M30" s="137">
        <v>6558.7</v>
      </c>
      <c r="N30" s="137">
        <v>38072.44</v>
      </c>
      <c r="O30" s="137">
        <v>0</v>
      </c>
      <c r="P30" s="137"/>
      <c r="Q30" s="137">
        <v>5000</v>
      </c>
      <c r="R30" s="137"/>
      <c r="S30" s="137">
        <f t="shared" si="17"/>
        <v>105092.4</v>
      </c>
      <c r="T30" s="137">
        <v>55461.26</v>
      </c>
      <c r="U30" s="137">
        <v>6558.7</v>
      </c>
      <c r="V30" s="137">
        <v>38072.44</v>
      </c>
      <c r="W30" s="137">
        <v>0</v>
      </c>
      <c r="X30" s="137"/>
      <c r="Y30" s="137">
        <v>5000</v>
      </c>
      <c r="Z30" s="137"/>
    </row>
    <row r="31" spans="1:26" s="3" customFormat="1">
      <c r="A31" s="148">
        <v>3233</v>
      </c>
      <c r="B31" s="149" t="s">
        <v>89</v>
      </c>
      <c r="C31" s="137">
        <f t="shared" si="15"/>
        <v>0</v>
      </c>
      <c r="D31" s="137">
        <v>0</v>
      </c>
      <c r="E31" s="137"/>
      <c r="F31" s="137"/>
      <c r="G31" s="137"/>
      <c r="H31" s="137"/>
      <c r="I31" s="137"/>
      <c r="J31" s="137"/>
      <c r="K31" s="137">
        <f t="shared" si="16"/>
        <v>0</v>
      </c>
      <c r="L31" s="137">
        <v>0</v>
      </c>
      <c r="M31" s="137"/>
      <c r="N31" s="137"/>
      <c r="O31" s="137"/>
      <c r="P31" s="137"/>
      <c r="Q31" s="137"/>
      <c r="R31" s="137"/>
      <c r="S31" s="137">
        <f t="shared" si="17"/>
        <v>0</v>
      </c>
      <c r="T31" s="137">
        <v>0</v>
      </c>
      <c r="U31" s="137"/>
      <c r="V31" s="137"/>
      <c r="W31" s="137"/>
      <c r="X31" s="137"/>
      <c r="Y31" s="137"/>
      <c r="Z31" s="137"/>
    </row>
    <row r="32" spans="1:26" s="3" customFormat="1">
      <c r="A32" s="148">
        <v>3234</v>
      </c>
      <c r="B32" s="149" t="s">
        <v>91</v>
      </c>
      <c r="C32" s="137">
        <f t="shared" si="15"/>
        <v>130279.07</v>
      </c>
      <c r="D32" s="137">
        <v>130279.07</v>
      </c>
      <c r="E32" s="137"/>
      <c r="F32" s="137"/>
      <c r="G32" s="137"/>
      <c r="H32" s="137"/>
      <c r="I32" s="137"/>
      <c r="J32" s="137"/>
      <c r="K32" s="137">
        <f t="shared" si="16"/>
        <v>130279.07</v>
      </c>
      <c r="L32" s="137">
        <v>130279.07</v>
      </c>
      <c r="M32" s="137"/>
      <c r="N32" s="137"/>
      <c r="O32" s="137"/>
      <c r="P32" s="137"/>
      <c r="Q32" s="137"/>
      <c r="R32" s="137"/>
      <c r="S32" s="137">
        <f t="shared" si="17"/>
        <v>130279.07</v>
      </c>
      <c r="T32" s="137">
        <v>130279.07</v>
      </c>
      <c r="U32" s="137"/>
      <c r="V32" s="137"/>
      <c r="W32" s="137"/>
      <c r="X32" s="137"/>
      <c r="Y32" s="137"/>
      <c r="Z32" s="137"/>
    </row>
    <row r="33" spans="1:26" s="3" customFormat="1">
      <c r="A33" s="148">
        <v>3235</v>
      </c>
      <c r="B33" s="149" t="s">
        <v>93</v>
      </c>
      <c r="C33" s="137">
        <f t="shared" si="15"/>
        <v>0</v>
      </c>
      <c r="D33" s="137"/>
      <c r="E33" s="137"/>
      <c r="F33" s="137"/>
      <c r="G33" s="137"/>
      <c r="H33" s="137"/>
      <c r="I33" s="137"/>
      <c r="J33" s="137"/>
      <c r="K33" s="137">
        <f t="shared" si="16"/>
        <v>0</v>
      </c>
      <c r="L33" s="137"/>
      <c r="M33" s="137"/>
      <c r="N33" s="137"/>
      <c r="O33" s="137"/>
      <c r="P33" s="137"/>
      <c r="Q33" s="137"/>
      <c r="R33" s="137"/>
      <c r="S33" s="137">
        <f t="shared" si="17"/>
        <v>0</v>
      </c>
      <c r="T33" s="137"/>
      <c r="U33" s="137"/>
      <c r="V33" s="137"/>
      <c r="W33" s="137"/>
      <c r="X33" s="137"/>
      <c r="Y33" s="137"/>
      <c r="Z33" s="137"/>
    </row>
    <row r="34" spans="1:26" s="3" customFormat="1">
      <c r="A34" s="148">
        <v>3236</v>
      </c>
      <c r="B34" s="149" t="s">
        <v>95</v>
      </c>
      <c r="C34" s="137">
        <f t="shared" si="15"/>
        <v>21000</v>
      </c>
      <c r="D34" s="137">
        <v>12000</v>
      </c>
      <c r="E34" s="137"/>
      <c r="F34" s="137">
        <v>9000</v>
      </c>
      <c r="G34" s="137"/>
      <c r="H34" s="137"/>
      <c r="I34" s="137"/>
      <c r="J34" s="137"/>
      <c r="K34" s="137">
        <f t="shared" si="16"/>
        <v>21000</v>
      </c>
      <c r="L34" s="137">
        <v>12000</v>
      </c>
      <c r="M34" s="137"/>
      <c r="N34" s="137">
        <v>9000</v>
      </c>
      <c r="O34" s="137"/>
      <c r="P34" s="137"/>
      <c r="Q34" s="137"/>
      <c r="R34" s="137"/>
      <c r="S34" s="137">
        <f t="shared" si="17"/>
        <v>21000</v>
      </c>
      <c r="T34" s="137">
        <v>12000</v>
      </c>
      <c r="U34" s="137"/>
      <c r="V34" s="137">
        <v>9000</v>
      </c>
      <c r="W34" s="137"/>
      <c r="X34" s="137"/>
      <c r="Y34" s="137"/>
      <c r="Z34" s="137"/>
    </row>
    <row r="35" spans="1:26" s="3" customFormat="1">
      <c r="A35" s="148">
        <v>3237</v>
      </c>
      <c r="B35" s="149" t="s">
        <v>97</v>
      </c>
      <c r="C35" s="137">
        <f t="shared" si="15"/>
        <v>30476.799999999999</v>
      </c>
      <c r="D35" s="137">
        <v>0</v>
      </c>
      <c r="E35" s="137">
        <v>10000</v>
      </c>
      <c r="F35" s="137"/>
      <c r="G35" s="137">
        <v>20476.8</v>
      </c>
      <c r="H35" s="137"/>
      <c r="I35" s="137"/>
      <c r="J35" s="137"/>
      <c r="K35" s="137">
        <f t="shared" si="16"/>
        <v>30476.799999999999</v>
      </c>
      <c r="L35" s="137">
        <v>0</v>
      </c>
      <c r="M35" s="137">
        <v>10000</v>
      </c>
      <c r="N35" s="137"/>
      <c r="O35" s="137">
        <v>20476.8</v>
      </c>
      <c r="P35" s="137"/>
      <c r="Q35" s="137"/>
      <c r="R35" s="137"/>
      <c r="S35" s="137">
        <f t="shared" si="17"/>
        <v>30476.799999999999</v>
      </c>
      <c r="T35" s="137">
        <v>0</v>
      </c>
      <c r="U35" s="137">
        <v>10000</v>
      </c>
      <c r="V35" s="137"/>
      <c r="W35" s="137">
        <v>20476.8</v>
      </c>
      <c r="X35" s="137"/>
      <c r="Y35" s="137"/>
      <c r="Z35" s="137"/>
    </row>
    <row r="36" spans="1:26" s="3" customFormat="1">
      <c r="A36" s="148">
        <v>3238</v>
      </c>
      <c r="B36" s="149" t="s">
        <v>99</v>
      </c>
      <c r="C36" s="137">
        <f t="shared" si="15"/>
        <v>15512.5</v>
      </c>
      <c r="D36" s="137">
        <v>15512.5</v>
      </c>
      <c r="E36" s="134"/>
      <c r="F36" s="137"/>
      <c r="G36" s="137"/>
      <c r="H36" s="137"/>
      <c r="I36" s="137"/>
      <c r="J36" s="137"/>
      <c r="K36" s="137">
        <f t="shared" si="16"/>
        <v>15512.5</v>
      </c>
      <c r="L36" s="137">
        <v>15512.5</v>
      </c>
      <c r="M36" s="134"/>
      <c r="N36" s="137"/>
      <c r="O36" s="137"/>
      <c r="P36" s="137"/>
      <c r="Q36" s="137"/>
      <c r="R36" s="137"/>
      <c r="S36" s="137">
        <f t="shared" si="17"/>
        <v>15512.5</v>
      </c>
      <c r="T36" s="137">
        <v>15512.5</v>
      </c>
      <c r="U36" s="134"/>
      <c r="V36" s="137"/>
      <c r="W36" s="137"/>
      <c r="X36" s="137"/>
      <c r="Y36" s="137"/>
      <c r="Z36" s="137"/>
    </row>
    <row r="37" spans="1:26">
      <c r="A37" s="148">
        <v>3239</v>
      </c>
      <c r="B37" s="149" t="s">
        <v>101</v>
      </c>
      <c r="C37" s="137">
        <f t="shared" si="15"/>
        <v>19237.5</v>
      </c>
      <c r="D37" s="134">
        <v>4500</v>
      </c>
      <c r="E37" s="137">
        <v>14737.5</v>
      </c>
      <c r="F37" s="134"/>
      <c r="G37" s="134">
        <v>0</v>
      </c>
      <c r="H37" s="134"/>
      <c r="I37" s="134"/>
      <c r="J37" s="134"/>
      <c r="K37" s="137">
        <f t="shared" si="16"/>
        <v>19237.5</v>
      </c>
      <c r="L37" s="134">
        <v>4500</v>
      </c>
      <c r="M37" s="137">
        <v>14737.5</v>
      </c>
      <c r="N37" s="134"/>
      <c r="O37" s="134">
        <v>0</v>
      </c>
      <c r="P37" s="134"/>
      <c r="Q37" s="134"/>
      <c r="R37" s="134"/>
      <c r="S37" s="137">
        <f t="shared" si="17"/>
        <v>19237.5</v>
      </c>
      <c r="T37" s="134">
        <v>4500</v>
      </c>
      <c r="U37" s="137">
        <v>14737.5</v>
      </c>
      <c r="V37" s="134"/>
      <c r="W37" s="134">
        <v>0</v>
      </c>
      <c r="X37" s="134"/>
      <c r="Y37" s="134"/>
      <c r="Z37" s="134"/>
    </row>
    <row r="38" spans="1:26" s="3" customFormat="1" ht="24">
      <c r="A38" s="148">
        <v>3241</v>
      </c>
      <c r="B38" s="149" t="s">
        <v>103</v>
      </c>
      <c r="C38" s="137">
        <f t="shared" si="15"/>
        <v>0</v>
      </c>
      <c r="D38" s="137"/>
      <c r="E38" s="137"/>
      <c r="F38" s="137">
        <v>0</v>
      </c>
      <c r="G38" s="151">
        <v>0</v>
      </c>
      <c r="H38" s="137"/>
      <c r="I38" s="137"/>
      <c r="J38" s="137"/>
      <c r="K38" s="137">
        <f t="shared" si="16"/>
        <v>0</v>
      </c>
      <c r="L38" s="137"/>
      <c r="M38" s="137"/>
      <c r="N38" s="137">
        <v>0</v>
      </c>
      <c r="O38" s="151">
        <v>0</v>
      </c>
      <c r="P38" s="137"/>
      <c r="Q38" s="137"/>
      <c r="R38" s="137"/>
      <c r="S38" s="137">
        <f t="shared" si="17"/>
        <v>0</v>
      </c>
      <c r="T38" s="137"/>
      <c r="U38" s="137"/>
      <c r="V38" s="137">
        <v>0</v>
      </c>
      <c r="W38" s="151">
        <v>0</v>
      </c>
      <c r="X38" s="137"/>
      <c r="Y38" s="137"/>
      <c r="Z38" s="137"/>
    </row>
    <row r="39" spans="1:26" s="3" customFormat="1">
      <c r="A39" s="148">
        <v>3291</v>
      </c>
      <c r="B39" s="152" t="s">
        <v>107</v>
      </c>
      <c r="C39" s="137">
        <f t="shared" si="15"/>
        <v>0</v>
      </c>
      <c r="D39" s="137"/>
      <c r="E39" s="137">
        <v>0</v>
      </c>
      <c r="F39" s="137"/>
      <c r="G39" s="137"/>
      <c r="H39" s="137"/>
      <c r="I39" s="137"/>
      <c r="J39" s="137"/>
      <c r="K39" s="137">
        <f t="shared" si="16"/>
        <v>0</v>
      </c>
      <c r="L39" s="137"/>
      <c r="M39" s="137">
        <v>0</v>
      </c>
      <c r="N39" s="137"/>
      <c r="O39" s="137"/>
      <c r="P39" s="137"/>
      <c r="Q39" s="137"/>
      <c r="R39" s="137"/>
      <c r="S39" s="137">
        <f t="shared" si="17"/>
        <v>0</v>
      </c>
      <c r="T39" s="137"/>
      <c r="U39" s="137">
        <v>0</v>
      </c>
      <c r="V39" s="137"/>
      <c r="W39" s="137"/>
      <c r="X39" s="137"/>
      <c r="Y39" s="137"/>
      <c r="Z39" s="137"/>
    </row>
    <row r="40" spans="1:26" s="3" customFormat="1">
      <c r="A40" s="148">
        <v>3292</v>
      </c>
      <c r="B40" s="149" t="s">
        <v>109</v>
      </c>
      <c r="C40" s="137">
        <f t="shared" si="15"/>
        <v>6073.34</v>
      </c>
      <c r="D40" s="137">
        <v>6073.34</v>
      </c>
      <c r="E40" s="137">
        <v>0</v>
      </c>
      <c r="F40" s="137"/>
      <c r="G40" s="137"/>
      <c r="H40" s="137"/>
      <c r="I40" s="137"/>
      <c r="J40" s="137"/>
      <c r="K40" s="137">
        <f t="shared" si="16"/>
        <v>6073.34</v>
      </c>
      <c r="L40" s="137">
        <v>6073.34</v>
      </c>
      <c r="M40" s="137">
        <v>0</v>
      </c>
      <c r="N40" s="137"/>
      <c r="O40" s="137"/>
      <c r="P40" s="137"/>
      <c r="Q40" s="137"/>
      <c r="R40" s="137"/>
      <c r="S40" s="137">
        <f t="shared" si="17"/>
        <v>6073.34</v>
      </c>
      <c r="T40" s="137">
        <v>6073.34</v>
      </c>
      <c r="U40" s="137">
        <v>0</v>
      </c>
      <c r="V40" s="137"/>
      <c r="W40" s="137"/>
      <c r="X40" s="137"/>
      <c r="Y40" s="137"/>
      <c r="Z40" s="137"/>
    </row>
    <row r="41" spans="1:26" s="3" customFormat="1">
      <c r="A41" s="148">
        <v>3293</v>
      </c>
      <c r="B41" s="149" t="s">
        <v>111</v>
      </c>
      <c r="C41" s="137">
        <f t="shared" si="15"/>
        <v>10000</v>
      </c>
      <c r="D41" s="137">
        <v>5000</v>
      </c>
      <c r="E41" s="137">
        <v>5000</v>
      </c>
      <c r="F41" s="137"/>
      <c r="G41" s="137"/>
      <c r="H41" s="137"/>
      <c r="I41" s="137"/>
      <c r="J41" s="137"/>
      <c r="K41" s="137">
        <f t="shared" si="16"/>
        <v>10000</v>
      </c>
      <c r="L41" s="137">
        <v>5000</v>
      </c>
      <c r="M41" s="137">
        <v>5000</v>
      </c>
      <c r="N41" s="137"/>
      <c r="O41" s="137"/>
      <c r="P41" s="137"/>
      <c r="Q41" s="137"/>
      <c r="R41" s="137"/>
      <c r="S41" s="137">
        <f t="shared" si="17"/>
        <v>10000</v>
      </c>
      <c r="T41" s="137">
        <v>5000</v>
      </c>
      <c r="U41" s="137">
        <v>5000</v>
      </c>
      <c r="V41" s="137"/>
      <c r="W41" s="137"/>
      <c r="X41" s="137"/>
      <c r="Y41" s="137"/>
      <c r="Z41" s="137"/>
    </row>
    <row r="42" spans="1:26" s="3" customFormat="1">
      <c r="A42" s="148">
        <v>3293</v>
      </c>
      <c r="B42" s="149" t="s">
        <v>111</v>
      </c>
      <c r="C42" s="137"/>
      <c r="D42" s="137"/>
      <c r="E42" s="137"/>
      <c r="F42" s="137"/>
      <c r="G42" s="151"/>
      <c r="H42" s="137"/>
      <c r="I42" s="137"/>
      <c r="J42" s="137"/>
      <c r="K42" s="137"/>
      <c r="L42" s="137"/>
      <c r="M42" s="137"/>
      <c r="N42" s="137"/>
      <c r="O42" s="151"/>
      <c r="P42" s="137"/>
      <c r="Q42" s="137"/>
      <c r="R42" s="137"/>
      <c r="S42" s="137"/>
      <c r="T42" s="137"/>
      <c r="U42" s="137"/>
      <c r="V42" s="137"/>
      <c r="W42" s="151"/>
      <c r="X42" s="137"/>
      <c r="Y42" s="137"/>
      <c r="Z42" s="137"/>
    </row>
    <row r="43" spans="1:26" s="3" customFormat="1">
      <c r="A43" s="148">
        <v>3294</v>
      </c>
      <c r="B43" s="149" t="s">
        <v>337</v>
      </c>
      <c r="C43" s="137">
        <f t="shared" si="15"/>
        <v>1100</v>
      </c>
      <c r="D43" s="137">
        <v>1100</v>
      </c>
      <c r="E43" s="137"/>
      <c r="F43" s="137"/>
      <c r="G43" s="137"/>
      <c r="H43" s="137"/>
      <c r="I43" s="137"/>
      <c r="J43" s="137"/>
      <c r="K43" s="137">
        <f t="shared" ref="K43:K65" si="18">SUM(L43:R43)</f>
        <v>1100</v>
      </c>
      <c r="L43" s="137">
        <v>1100</v>
      </c>
      <c r="M43" s="137"/>
      <c r="N43" s="137"/>
      <c r="O43" s="137"/>
      <c r="P43" s="137"/>
      <c r="Q43" s="137"/>
      <c r="R43" s="137"/>
      <c r="S43" s="137">
        <f t="shared" ref="S43:S65" si="19">SUM(T43:Z43)</f>
        <v>1100</v>
      </c>
      <c r="T43" s="137">
        <v>1100</v>
      </c>
      <c r="U43" s="137"/>
      <c r="V43" s="137"/>
      <c r="W43" s="137"/>
      <c r="X43" s="137"/>
      <c r="Y43" s="137"/>
      <c r="Z43" s="137"/>
    </row>
    <row r="44" spans="1:26" s="3" customFormat="1">
      <c r="A44" s="148">
        <v>3295</v>
      </c>
      <c r="B44" s="149" t="s">
        <v>115</v>
      </c>
      <c r="C44" s="137">
        <f t="shared" si="15"/>
        <v>29112.5</v>
      </c>
      <c r="D44" s="137">
        <v>2112.5</v>
      </c>
      <c r="E44" s="137"/>
      <c r="F44" s="137"/>
      <c r="G44" s="137">
        <v>27000</v>
      </c>
      <c r="H44" s="137"/>
      <c r="I44" s="137"/>
      <c r="J44" s="137"/>
      <c r="K44" s="137">
        <f t="shared" si="18"/>
        <v>29112.5</v>
      </c>
      <c r="L44" s="137">
        <v>2112.5</v>
      </c>
      <c r="M44" s="137"/>
      <c r="N44" s="137"/>
      <c r="O44" s="137">
        <v>27000</v>
      </c>
      <c r="P44" s="137"/>
      <c r="Q44" s="137"/>
      <c r="R44" s="137"/>
      <c r="S44" s="137">
        <f t="shared" si="19"/>
        <v>29112.5</v>
      </c>
      <c r="T44" s="137">
        <v>2112.5</v>
      </c>
      <c r="U44" s="137"/>
      <c r="V44" s="137"/>
      <c r="W44" s="137">
        <v>27000</v>
      </c>
      <c r="X44" s="137"/>
      <c r="Y44" s="137"/>
      <c r="Z44" s="137"/>
    </row>
    <row r="45" spans="1:26" s="60" customFormat="1">
      <c r="A45" s="148">
        <v>3299</v>
      </c>
      <c r="B45" s="149" t="s">
        <v>338</v>
      </c>
      <c r="C45" s="137">
        <f t="shared" si="15"/>
        <v>15500</v>
      </c>
      <c r="D45" s="137">
        <v>6000</v>
      </c>
      <c r="E45" s="137">
        <v>6000</v>
      </c>
      <c r="F45" s="137">
        <v>2000</v>
      </c>
      <c r="G45" s="137">
        <v>1500</v>
      </c>
      <c r="H45" s="137"/>
      <c r="I45" s="137"/>
      <c r="J45" s="137"/>
      <c r="K45" s="137">
        <f t="shared" si="18"/>
        <v>15500</v>
      </c>
      <c r="L45" s="137">
        <v>6000</v>
      </c>
      <c r="M45" s="137">
        <v>6000</v>
      </c>
      <c r="N45" s="137">
        <v>2000</v>
      </c>
      <c r="O45" s="137">
        <v>1500</v>
      </c>
      <c r="P45" s="137"/>
      <c r="Q45" s="137"/>
      <c r="R45" s="137"/>
      <c r="S45" s="137">
        <f t="shared" si="19"/>
        <v>15500</v>
      </c>
      <c r="T45" s="137">
        <v>6000</v>
      </c>
      <c r="U45" s="137">
        <v>6000</v>
      </c>
      <c r="V45" s="137">
        <v>2000</v>
      </c>
      <c r="W45" s="137">
        <v>1500</v>
      </c>
      <c r="X45" s="137"/>
      <c r="Y45" s="137"/>
      <c r="Z45" s="137"/>
    </row>
    <row r="46" spans="1:26" s="3" customFormat="1">
      <c r="A46" s="148" t="s">
        <v>140</v>
      </c>
      <c r="B46" s="149" t="s">
        <v>347</v>
      </c>
      <c r="C46" s="137">
        <f t="shared" si="15"/>
        <v>3808</v>
      </c>
      <c r="D46" s="137"/>
      <c r="E46" s="137"/>
      <c r="F46" s="137"/>
      <c r="G46" s="137">
        <v>3808</v>
      </c>
      <c r="H46" s="137"/>
      <c r="I46" s="137"/>
      <c r="J46" s="137"/>
      <c r="K46" s="137">
        <f t="shared" si="18"/>
        <v>3808</v>
      </c>
      <c r="L46" s="137"/>
      <c r="M46" s="137"/>
      <c r="N46" s="137"/>
      <c r="O46" s="137">
        <v>3808</v>
      </c>
      <c r="P46" s="137"/>
      <c r="Q46" s="137"/>
      <c r="R46" s="137"/>
      <c r="S46" s="137">
        <f t="shared" si="19"/>
        <v>3808</v>
      </c>
      <c r="T46" s="137"/>
      <c r="U46" s="137"/>
      <c r="V46" s="137"/>
      <c r="W46" s="137">
        <v>3808</v>
      </c>
      <c r="X46" s="137"/>
      <c r="Y46" s="137"/>
      <c r="Z46" s="137"/>
    </row>
    <row r="47" spans="1:26" s="3" customFormat="1">
      <c r="A47" s="145">
        <v>34</v>
      </c>
      <c r="B47" s="146" t="s">
        <v>120</v>
      </c>
      <c r="C47" s="138">
        <f t="shared" si="15"/>
        <v>3200</v>
      </c>
      <c r="D47" s="138">
        <f>SUM(D48:D50)</f>
        <v>2900</v>
      </c>
      <c r="E47" s="138">
        <f t="shared" ref="E47:J47" si="20">SUM(E48:E50)</f>
        <v>300</v>
      </c>
      <c r="F47" s="138">
        <f t="shared" si="20"/>
        <v>0</v>
      </c>
      <c r="G47" s="138">
        <f t="shared" si="20"/>
        <v>0</v>
      </c>
      <c r="H47" s="138">
        <f t="shared" si="20"/>
        <v>0</v>
      </c>
      <c r="I47" s="138">
        <f t="shared" si="20"/>
        <v>0</v>
      </c>
      <c r="J47" s="138">
        <f t="shared" si="20"/>
        <v>0</v>
      </c>
      <c r="K47" s="138">
        <f t="shared" si="18"/>
        <v>3200</v>
      </c>
      <c r="L47" s="138">
        <f>SUM(L48:L50)</f>
        <v>2900</v>
      </c>
      <c r="M47" s="138">
        <f t="shared" ref="M47:R47" si="21">SUM(M48:M50)</f>
        <v>300</v>
      </c>
      <c r="N47" s="138">
        <f t="shared" si="21"/>
        <v>0</v>
      </c>
      <c r="O47" s="138">
        <f t="shared" si="21"/>
        <v>0</v>
      </c>
      <c r="P47" s="138">
        <f t="shared" si="21"/>
        <v>0</v>
      </c>
      <c r="Q47" s="138">
        <f t="shared" si="21"/>
        <v>0</v>
      </c>
      <c r="R47" s="138">
        <f t="shared" si="21"/>
        <v>0</v>
      </c>
      <c r="S47" s="138">
        <f t="shared" si="19"/>
        <v>3200</v>
      </c>
      <c r="T47" s="138">
        <f>SUM(T48:T50)</f>
        <v>2900</v>
      </c>
      <c r="U47" s="138">
        <f t="shared" ref="U47:Z47" si="22">SUM(U48:U50)</f>
        <v>300</v>
      </c>
      <c r="V47" s="138">
        <f t="shared" si="22"/>
        <v>0</v>
      </c>
      <c r="W47" s="138">
        <f t="shared" si="22"/>
        <v>0</v>
      </c>
      <c r="X47" s="138">
        <f t="shared" si="22"/>
        <v>0</v>
      </c>
      <c r="Y47" s="138">
        <f t="shared" si="22"/>
        <v>0</v>
      </c>
      <c r="Z47" s="138">
        <f t="shared" si="22"/>
        <v>0</v>
      </c>
    </row>
    <row r="48" spans="1:26" s="3" customFormat="1">
      <c r="A48" s="148">
        <v>3431</v>
      </c>
      <c r="B48" s="152" t="s">
        <v>127</v>
      </c>
      <c r="C48" s="137">
        <f t="shared" si="15"/>
        <v>2900</v>
      </c>
      <c r="D48" s="137">
        <v>2900</v>
      </c>
      <c r="E48" s="137"/>
      <c r="F48" s="137"/>
      <c r="G48" s="137"/>
      <c r="H48" s="137"/>
      <c r="I48" s="137"/>
      <c r="J48" s="137"/>
      <c r="K48" s="137">
        <f t="shared" si="18"/>
        <v>2900</v>
      </c>
      <c r="L48" s="137">
        <v>2900</v>
      </c>
      <c r="M48" s="137"/>
      <c r="N48" s="137"/>
      <c r="O48" s="137"/>
      <c r="P48" s="137"/>
      <c r="Q48" s="137"/>
      <c r="R48" s="137"/>
      <c r="S48" s="137">
        <f t="shared" si="19"/>
        <v>2900</v>
      </c>
      <c r="T48" s="137">
        <v>2900</v>
      </c>
      <c r="U48" s="137"/>
      <c r="V48" s="137"/>
      <c r="W48" s="137"/>
      <c r="X48" s="137"/>
      <c r="Y48" s="137"/>
      <c r="Z48" s="137"/>
    </row>
    <row r="49" spans="1:26" s="60" customFormat="1" ht="24.75" customHeight="1">
      <c r="A49" s="148">
        <v>3432</v>
      </c>
      <c r="B49" s="149" t="s">
        <v>129</v>
      </c>
      <c r="C49" s="137">
        <f t="shared" si="15"/>
        <v>0</v>
      </c>
      <c r="D49" s="137"/>
      <c r="E49" s="137"/>
      <c r="F49" s="137"/>
      <c r="G49" s="137"/>
      <c r="H49" s="137"/>
      <c r="I49" s="137"/>
      <c r="J49" s="137"/>
      <c r="K49" s="137">
        <f t="shared" si="18"/>
        <v>0</v>
      </c>
      <c r="L49" s="137"/>
      <c r="M49" s="137"/>
      <c r="N49" s="137"/>
      <c r="O49" s="137"/>
      <c r="P49" s="137"/>
      <c r="Q49" s="137"/>
      <c r="R49" s="137"/>
      <c r="S49" s="137">
        <f t="shared" si="19"/>
        <v>0</v>
      </c>
      <c r="T49" s="137"/>
      <c r="U49" s="137"/>
      <c r="V49" s="137"/>
      <c r="W49" s="137"/>
      <c r="X49" s="137"/>
      <c r="Y49" s="137"/>
      <c r="Z49" s="137"/>
    </row>
    <row r="50" spans="1:26" s="3" customFormat="1">
      <c r="A50" s="174">
        <v>3433</v>
      </c>
      <c r="B50" s="175" t="s">
        <v>339</v>
      </c>
      <c r="C50" s="176">
        <f t="shared" si="15"/>
        <v>300</v>
      </c>
      <c r="D50" s="176"/>
      <c r="E50" s="176">
        <v>300</v>
      </c>
      <c r="F50" s="176"/>
      <c r="G50" s="176"/>
      <c r="H50" s="176"/>
      <c r="I50" s="176"/>
      <c r="J50" s="176"/>
      <c r="K50" s="176">
        <f t="shared" si="18"/>
        <v>300</v>
      </c>
      <c r="L50" s="176"/>
      <c r="M50" s="176">
        <v>300</v>
      </c>
      <c r="N50" s="176"/>
      <c r="O50" s="176"/>
      <c r="P50" s="176"/>
      <c r="Q50" s="176"/>
      <c r="R50" s="176"/>
      <c r="S50" s="176">
        <f t="shared" si="19"/>
        <v>300</v>
      </c>
      <c r="T50" s="176"/>
      <c r="U50" s="176">
        <v>300</v>
      </c>
      <c r="V50" s="176"/>
      <c r="W50" s="176"/>
      <c r="X50" s="176"/>
      <c r="Y50" s="176"/>
      <c r="Z50" s="176"/>
    </row>
    <row r="51" spans="1:26" s="180" customFormat="1" ht="28.5" customHeight="1">
      <c r="A51" s="141" t="s">
        <v>367</v>
      </c>
      <c r="B51" s="142" t="s">
        <v>368</v>
      </c>
      <c r="C51" s="181">
        <f t="shared" si="15"/>
        <v>83321.36</v>
      </c>
      <c r="D51" s="143">
        <f>D52+D53+D54+D55+D56+D57+D58+D59+D60</f>
        <v>0</v>
      </c>
      <c r="E51" s="143">
        <f t="shared" ref="E51:J51" si="23">E52+E53+E54+E55+E56+E57+E58+E59+E60</f>
        <v>3703.8</v>
      </c>
      <c r="F51" s="143">
        <f t="shared" si="23"/>
        <v>71827.56</v>
      </c>
      <c r="G51" s="143">
        <f t="shared" si="23"/>
        <v>3500</v>
      </c>
      <c r="H51" s="143">
        <f t="shared" si="23"/>
        <v>0</v>
      </c>
      <c r="I51" s="143">
        <f t="shared" si="23"/>
        <v>4290</v>
      </c>
      <c r="J51" s="143">
        <f t="shared" si="23"/>
        <v>0</v>
      </c>
      <c r="K51" s="181">
        <f t="shared" si="18"/>
        <v>53321.36</v>
      </c>
      <c r="L51" s="143">
        <f>L52+L53+L54+L55+L56+L57+L58+L59+L60</f>
        <v>0</v>
      </c>
      <c r="M51" s="143">
        <f t="shared" ref="M51" si="24">M52+M53+M54+M55+M56+M57+M58+M59+M60</f>
        <v>3703.8</v>
      </c>
      <c r="N51" s="143">
        <f t="shared" ref="N51" si="25">N52+N53+N54+N55+N56+N57+N58+N59+N60</f>
        <v>41827.56</v>
      </c>
      <c r="O51" s="143">
        <f t="shared" ref="O51" si="26">O52+O53+O54+O55+O56+O57+O58+O59+O60</f>
        <v>3500</v>
      </c>
      <c r="P51" s="143">
        <f t="shared" ref="P51" si="27">P52+P53+P54+P55+P56+P57+P58+P59+P60</f>
        <v>0</v>
      </c>
      <c r="Q51" s="143">
        <f t="shared" ref="Q51" si="28">Q52+Q53+Q54+Q55+Q56+Q57+Q58+Q59+Q60</f>
        <v>4290</v>
      </c>
      <c r="R51" s="143">
        <f t="shared" ref="R51" si="29">R52+R53+R54+R55+R56+R57+R58+R59+R60</f>
        <v>0</v>
      </c>
      <c r="S51" s="181">
        <f t="shared" si="19"/>
        <v>53321.36</v>
      </c>
      <c r="T51" s="143">
        <f>T52+T53+T54+T55+T56+T57+T58+T59+T60</f>
        <v>0</v>
      </c>
      <c r="U51" s="143">
        <f t="shared" ref="U51" si="30">U52+U53+U54+U55+U56+U57+U58+U59+U60</f>
        <v>3703.8</v>
      </c>
      <c r="V51" s="143">
        <f t="shared" ref="V51" si="31">V52+V53+V54+V55+V56+V57+V58+V59+V60</f>
        <v>41827.56</v>
      </c>
      <c r="W51" s="143">
        <f t="shared" ref="W51" si="32">W52+W53+W54+W55+W56+W57+W58+W59+W60</f>
        <v>3500</v>
      </c>
      <c r="X51" s="143">
        <f t="shared" ref="X51" si="33">X52+X53+X54+X55+X56+X57+X58+X59+X60</f>
        <v>0</v>
      </c>
      <c r="Y51" s="143">
        <f t="shared" ref="Y51" si="34">Y52+Y53+Y54+Y55+Y56+Y57+Y58+Y59+Y60</f>
        <v>4290</v>
      </c>
      <c r="Z51" s="143">
        <f t="shared" ref="Z51" si="35">Z52+Z53+Z54+Z55+Z56+Z57+Z58+Z59+Z60</f>
        <v>0</v>
      </c>
    </row>
    <row r="52" spans="1:26" s="180" customFormat="1">
      <c r="A52" s="148">
        <v>4221</v>
      </c>
      <c r="B52" s="149" t="s">
        <v>167</v>
      </c>
      <c r="C52" s="176">
        <f t="shared" si="15"/>
        <v>0</v>
      </c>
      <c r="D52" s="137"/>
      <c r="E52" s="137"/>
      <c r="F52" s="137"/>
      <c r="G52" s="137"/>
      <c r="H52" s="137"/>
      <c r="I52" s="137"/>
      <c r="J52" s="137"/>
      <c r="K52" s="176">
        <f t="shared" si="18"/>
        <v>0</v>
      </c>
      <c r="L52" s="137"/>
      <c r="M52" s="137"/>
      <c r="N52" s="137"/>
      <c r="O52" s="137"/>
      <c r="P52" s="137"/>
      <c r="Q52" s="137"/>
      <c r="R52" s="137"/>
      <c r="S52" s="176">
        <f t="shared" si="19"/>
        <v>0</v>
      </c>
      <c r="T52" s="137"/>
      <c r="U52" s="137"/>
      <c r="V52" s="137"/>
      <c r="W52" s="137"/>
      <c r="X52" s="137"/>
      <c r="Y52" s="137"/>
      <c r="Z52" s="137"/>
    </row>
    <row r="53" spans="1:26" s="180" customFormat="1">
      <c r="A53" s="148">
        <v>4222</v>
      </c>
      <c r="B53" s="149" t="s">
        <v>169</v>
      </c>
      <c r="C53" s="176">
        <f t="shared" si="15"/>
        <v>0</v>
      </c>
      <c r="D53" s="137"/>
      <c r="E53" s="137"/>
      <c r="F53" s="137"/>
      <c r="G53" s="137"/>
      <c r="H53" s="137"/>
      <c r="I53" s="137"/>
      <c r="J53" s="137"/>
      <c r="K53" s="176">
        <f t="shared" si="18"/>
        <v>0</v>
      </c>
      <c r="L53" s="137"/>
      <c r="M53" s="137"/>
      <c r="N53" s="137"/>
      <c r="O53" s="137"/>
      <c r="P53" s="137"/>
      <c r="Q53" s="137"/>
      <c r="R53" s="137"/>
      <c r="S53" s="176">
        <f t="shared" si="19"/>
        <v>0</v>
      </c>
      <c r="T53" s="137"/>
      <c r="U53" s="137"/>
      <c r="V53" s="137"/>
      <c r="W53" s="137"/>
      <c r="X53" s="137"/>
      <c r="Y53" s="137"/>
      <c r="Z53" s="137"/>
    </row>
    <row r="54" spans="1:26" s="180" customFormat="1">
      <c r="A54" s="148">
        <v>4223</v>
      </c>
      <c r="B54" s="149" t="s">
        <v>171</v>
      </c>
      <c r="C54" s="176">
        <f t="shared" si="15"/>
        <v>41827.56</v>
      </c>
      <c r="D54" s="137"/>
      <c r="E54" s="137"/>
      <c r="F54" s="137">
        <v>41827.56</v>
      </c>
      <c r="G54" s="137"/>
      <c r="H54" s="137"/>
      <c r="I54" s="137"/>
      <c r="J54" s="137"/>
      <c r="K54" s="176">
        <f t="shared" si="18"/>
        <v>41827.56</v>
      </c>
      <c r="L54" s="137"/>
      <c r="M54" s="137"/>
      <c r="N54" s="137">
        <v>41827.56</v>
      </c>
      <c r="O54" s="137"/>
      <c r="P54" s="137"/>
      <c r="Q54" s="137"/>
      <c r="R54" s="137"/>
      <c r="S54" s="176">
        <f t="shared" si="19"/>
        <v>41827.56</v>
      </c>
      <c r="T54" s="137"/>
      <c r="U54" s="137"/>
      <c r="V54" s="137">
        <v>41827.56</v>
      </c>
      <c r="W54" s="137"/>
      <c r="X54" s="137"/>
      <c r="Y54" s="137"/>
      <c r="Z54" s="137"/>
    </row>
    <row r="55" spans="1:26" s="180" customFormat="1">
      <c r="A55" s="148">
        <v>4224</v>
      </c>
      <c r="B55" s="149" t="s">
        <v>173</v>
      </c>
      <c r="C55" s="176">
        <f t="shared" si="15"/>
        <v>0</v>
      </c>
      <c r="D55" s="137"/>
      <c r="E55" s="137"/>
      <c r="F55" s="137"/>
      <c r="G55" s="137"/>
      <c r="H55" s="137"/>
      <c r="I55" s="137"/>
      <c r="J55" s="137"/>
      <c r="K55" s="176">
        <f t="shared" si="18"/>
        <v>0</v>
      </c>
      <c r="L55" s="137"/>
      <c r="M55" s="137"/>
      <c r="N55" s="137"/>
      <c r="O55" s="137"/>
      <c r="P55" s="137"/>
      <c r="Q55" s="137"/>
      <c r="R55" s="137"/>
      <c r="S55" s="176">
        <f t="shared" si="19"/>
        <v>0</v>
      </c>
      <c r="T55" s="137"/>
      <c r="U55" s="137"/>
      <c r="V55" s="137"/>
      <c r="W55" s="137"/>
      <c r="X55" s="137"/>
      <c r="Y55" s="137"/>
      <c r="Z55" s="137"/>
    </row>
    <row r="56" spans="1:26" s="180" customFormat="1">
      <c r="A56" s="148">
        <v>4225</v>
      </c>
      <c r="B56" s="149" t="s">
        <v>340</v>
      </c>
      <c r="C56" s="176">
        <f t="shared" si="15"/>
        <v>0</v>
      </c>
      <c r="D56" s="137"/>
      <c r="E56" s="137"/>
      <c r="F56" s="137"/>
      <c r="G56" s="137"/>
      <c r="H56" s="137"/>
      <c r="I56" s="137"/>
      <c r="J56" s="137"/>
      <c r="K56" s="176">
        <f t="shared" si="18"/>
        <v>0</v>
      </c>
      <c r="L56" s="137"/>
      <c r="M56" s="137"/>
      <c r="N56" s="137"/>
      <c r="O56" s="137"/>
      <c r="P56" s="137"/>
      <c r="Q56" s="137"/>
      <c r="R56" s="137"/>
      <c r="S56" s="176">
        <f t="shared" si="19"/>
        <v>0</v>
      </c>
      <c r="T56" s="137"/>
      <c r="U56" s="137"/>
      <c r="V56" s="137"/>
      <c r="W56" s="137"/>
      <c r="X56" s="137"/>
      <c r="Y56" s="137"/>
      <c r="Z56" s="137"/>
    </row>
    <row r="57" spans="1:26" s="180" customFormat="1">
      <c r="A57" s="148">
        <v>4226</v>
      </c>
      <c r="B57" s="149" t="s">
        <v>177</v>
      </c>
      <c r="C57" s="176">
        <f t="shared" si="15"/>
        <v>0</v>
      </c>
      <c r="D57" s="137"/>
      <c r="E57" s="137"/>
      <c r="F57" s="137"/>
      <c r="G57" s="137"/>
      <c r="H57" s="137"/>
      <c r="I57" s="137"/>
      <c r="J57" s="137"/>
      <c r="K57" s="176">
        <f t="shared" si="18"/>
        <v>0</v>
      </c>
      <c r="L57" s="137"/>
      <c r="M57" s="137"/>
      <c r="N57" s="137"/>
      <c r="O57" s="137"/>
      <c r="P57" s="137"/>
      <c r="Q57" s="137"/>
      <c r="R57" s="137"/>
      <c r="S57" s="176">
        <f t="shared" si="19"/>
        <v>0</v>
      </c>
      <c r="T57" s="137"/>
      <c r="U57" s="137"/>
      <c r="V57" s="137"/>
      <c r="W57" s="137"/>
      <c r="X57" s="137"/>
      <c r="Y57" s="137"/>
      <c r="Z57" s="137"/>
    </row>
    <row r="58" spans="1:26" s="180" customFormat="1">
      <c r="A58" s="148">
        <v>4227</v>
      </c>
      <c r="B58" s="152" t="s">
        <v>48</v>
      </c>
      <c r="C58" s="176">
        <f t="shared" si="15"/>
        <v>37993.800000000003</v>
      </c>
      <c r="D58" s="137"/>
      <c r="E58" s="137">
        <v>3703.8</v>
      </c>
      <c r="F58" s="137">
        <v>30000</v>
      </c>
      <c r="G58" s="137"/>
      <c r="H58" s="137"/>
      <c r="I58" s="137">
        <v>4290</v>
      </c>
      <c r="J58" s="137"/>
      <c r="K58" s="176">
        <f t="shared" si="18"/>
        <v>7993.8</v>
      </c>
      <c r="L58" s="137"/>
      <c r="M58" s="137">
        <v>3703.8</v>
      </c>
      <c r="N58" s="137">
        <v>0</v>
      </c>
      <c r="O58" s="137"/>
      <c r="P58" s="137"/>
      <c r="Q58" s="137">
        <v>4290</v>
      </c>
      <c r="R58" s="137"/>
      <c r="S58" s="176">
        <f t="shared" si="19"/>
        <v>7993.8</v>
      </c>
      <c r="T58" s="137"/>
      <c r="U58" s="137">
        <v>3703.8</v>
      </c>
      <c r="V58" s="137">
        <v>0</v>
      </c>
      <c r="W58" s="137"/>
      <c r="X58" s="137"/>
      <c r="Y58" s="137">
        <v>4290</v>
      </c>
      <c r="Z58" s="137"/>
    </row>
    <row r="59" spans="1:26" s="180" customFormat="1">
      <c r="A59" s="148">
        <v>4231</v>
      </c>
      <c r="B59" s="149" t="s">
        <v>182</v>
      </c>
      <c r="C59" s="176">
        <f t="shared" si="15"/>
        <v>0</v>
      </c>
      <c r="D59" s="137"/>
      <c r="E59" s="137"/>
      <c r="F59" s="137"/>
      <c r="G59" s="137"/>
      <c r="H59" s="137"/>
      <c r="I59" s="137"/>
      <c r="J59" s="137"/>
      <c r="K59" s="176">
        <f t="shared" si="18"/>
        <v>0</v>
      </c>
      <c r="L59" s="137"/>
      <c r="M59" s="137"/>
      <c r="N59" s="137"/>
      <c r="O59" s="137"/>
      <c r="P59" s="137"/>
      <c r="Q59" s="137"/>
      <c r="R59" s="137"/>
      <c r="S59" s="176">
        <f t="shared" si="19"/>
        <v>0</v>
      </c>
      <c r="T59" s="137"/>
      <c r="U59" s="137"/>
      <c r="V59" s="137"/>
      <c r="W59" s="137"/>
      <c r="X59" s="137"/>
      <c r="Y59" s="137"/>
      <c r="Z59" s="137"/>
    </row>
    <row r="60" spans="1:26" s="180" customFormat="1">
      <c r="A60" s="148">
        <v>4241</v>
      </c>
      <c r="B60" s="149" t="s">
        <v>341</v>
      </c>
      <c r="C60" s="176">
        <f t="shared" si="15"/>
        <v>3500</v>
      </c>
      <c r="D60" s="137"/>
      <c r="E60" s="137"/>
      <c r="F60" s="137"/>
      <c r="G60" s="137">
        <v>3500</v>
      </c>
      <c r="H60" s="137"/>
      <c r="I60" s="137"/>
      <c r="J60" s="137"/>
      <c r="K60" s="176">
        <f t="shared" si="18"/>
        <v>3500</v>
      </c>
      <c r="L60" s="137"/>
      <c r="M60" s="137"/>
      <c r="N60" s="137"/>
      <c r="O60" s="137">
        <v>3500</v>
      </c>
      <c r="P60" s="137"/>
      <c r="Q60" s="137"/>
      <c r="R60" s="137"/>
      <c r="S60" s="176">
        <f t="shared" si="19"/>
        <v>3500</v>
      </c>
      <c r="T60" s="137"/>
      <c r="U60" s="137"/>
      <c r="V60" s="137"/>
      <c r="W60" s="137">
        <v>3500</v>
      </c>
      <c r="X60" s="137"/>
      <c r="Y60" s="137"/>
      <c r="Z60" s="137"/>
    </row>
    <row r="61" spans="1:26" s="180" customFormat="1" ht="28.5" customHeight="1">
      <c r="A61" s="141" t="s">
        <v>367</v>
      </c>
      <c r="B61" s="142" t="s">
        <v>369</v>
      </c>
      <c r="C61" s="181">
        <f t="shared" si="15"/>
        <v>0</v>
      </c>
      <c r="D61" s="143">
        <f>D62</f>
        <v>0</v>
      </c>
      <c r="E61" s="143">
        <f t="shared" ref="E61:J61" si="36">E62</f>
        <v>0</v>
      </c>
      <c r="F61" s="143">
        <f t="shared" si="36"/>
        <v>0</v>
      </c>
      <c r="G61" s="143">
        <f t="shared" si="36"/>
        <v>0</v>
      </c>
      <c r="H61" s="143">
        <f t="shared" si="36"/>
        <v>0</v>
      </c>
      <c r="I61" s="143">
        <f t="shared" si="36"/>
        <v>0</v>
      </c>
      <c r="J61" s="143">
        <f t="shared" si="36"/>
        <v>0</v>
      </c>
      <c r="K61" s="181">
        <f t="shared" si="18"/>
        <v>0</v>
      </c>
      <c r="L61" s="143">
        <f>L62</f>
        <v>0</v>
      </c>
      <c r="M61" s="143">
        <f t="shared" ref="M61" si="37">M62</f>
        <v>0</v>
      </c>
      <c r="N61" s="143">
        <f t="shared" ref="N61" si="38">N62</f>
        <v>0</v>
      </c>
      <c r="O61" s="143">
        <f t="shared" ref="O61" si="39">O62</f>
        <v>0</v>
      </c>
      <c r="P61" s="143">
        <f t="shared" ref="P61" si="40">P62</f>
        <v>0</v>
      </c>
      <c r="Q61" s="143">
        <f t="shared" ref="Q61" si="41">Q62</f>
        <v>0</v>
      </c>
      <c r="R61" s="143">
        <f t="shared" ref="R61" si="42">R62</f>
        <v>0</v>
      </c>
      <c r="S61" s="181">
        <f t="shared" si="19"/>
        <v>0</v>
      </c>
      <c r="T61" s="143">
        <f>T62</f>
        <v>0</v>
      </c>
      <c r="U61" s="143">
        <f t="shared" ref="U61" si="43">U62</f>
        <v>0</v>
      </c>
      <c r="V61" s="143">
        <f t="shared" ref="V61" si="44">V62</f>
        <v>0</v>
      </c>
      <c r="W61" s="143">
        <f t="shared" ref="W61" si="45">W62</f>
        <v>0</v>
      </c>
      <c r="X61" s="143">
        <f t="shared" ref="X61" si="46">X62</f>
        <v>0</v>
      </c>
      <c r="Y61" s="143">
        <f t="shared" ref="Y61" si="47">Y62</f>
        <v>0</v>
      </c>
      <c r="Z61" s="143">
        <f t="shared" ref="Z61" si="48">Z62</f>
        <v>0</v>
      </c>
    </row>
    <row r="62" spans="1:26" s="180" customFormat="1" ht="24">
      <c r="A62" s="148">
        <v>4511</v>
      </c>
      <c r="B62" s="149" t="s">
        <v>49</v>
      </c>
      <c r="C62" s="176">
        <f t="shared" si="15"/>
        <v>0</v>
      </c>
      <c r="D62" s="137"/>
      <c r="E62" s="137"/>
      <c r="F62" s="137"/>
      <c r="G62" s="137"/>
      <c r="H62" s="137"/>
      <c r="I62" s="137"/>
      <c r="J62" s="137"/>
      <c r="K62" s="176">
        <f t="shared" si="18"/>
        <v>0</v>
      </c>
      <c r="L62" s="137"/>
      <c r="M62" s="137"/>
      <c r="N62" s="137"/>
      <c r="O62" s="137"/>
      <c r="P62" s="137"/>
      <c r="Q62" s="137"/>
      <c r="R62" s="137"/>
      <c r="S62" s="176">
        <f t="shared" si="19"/>
        <v>0</v>
      </c>
      <c r="T62" s="137"/>
      <c r="U62" s="137"/>
      <c r="V62" s="137"/>
      <c r="W62" s="137"/>
      <c r="X62" s="137"/>
      <c r="Y62" s="137"/>
      <c r="Z62" s="137"/>
    </row>
    <row r="63" spans="1:26" s="180" customFormat="1" ht="28.5" customHeight="1">
      <c r="A63" s="141" t="s">
        <v>38</v>
      </c>
      <c r="B63" s="142" t="s">
        <v>370</v>
      </c>
      <c r="C63" s="181">
        <f t="shared" si="15"/>
        <v>130000</v>
      </c>
      <c r="D63" s="143">
        <f>D64+D65</f>
        <v>0</v>
      </c>
      <c r="E63" s="143">
        <f t="shared" ref="E63:J63" si="49">E64+E65</f>
        <v>0</v>
      </c>
      <c r="F63" s="143">
        <f t="shared" si="49"/>
        <v>0</v>
      </c>
      <c r="G63" s="143">
        <f t="shared" si="49"/>
        <v>130000</v>
      </c>
      <c r="H63" s="143">
        <f t="shared" si="49"/>
        <v>0</v>
      </c>
      <c r="I63" s="143">
        <f t="shared" si="49"/>
        <v>0</v>
      </c>
      <c r="J63" s="143">
        <f t="shared" si="49"/>
        <v>0</v>
      </c>
      <c r="K63" s="181">
        <f t="shared" si="18"/>
        <v>130000</v>
      </c>
      <c r="L63" s="143">
        <f>L64+L65</f>
        <v>0</v>
      </c>
      <c r="M63" s="143">
        <f t="shared" ref="M63" si="50">M64+M65</f>
        <v>0</v>
      </c>
      <c r="N63" s="143">
        <f t="shared" ref="N63" si="51">N64+N65</f>
        <v>0</v>
      </c>
      <c r="O63" s="143">
        <f t="shared" ref="O63" si="52">O64+O65</f>
        <v>130000</v>
      </c>
      <c r="P63" s="143">
        <f t="shared" ref="P63" si="53">P64+P65</f>
        <v>0</v>
      </c>
      <c r="Q63" s="143">
        <f t="shared" ref="Q63" si="54">Q64+Q65</f>
        <v>0</v>
      </c>
      <c r="R63" s="143">
        <f t="shared" ref="R63" si="55">R64+R65</f>
        <v>0</v>
      </c>
      <c r="S63" s="181">
        <f t="shared" si="19"/>
        <v>130000</v>
      </c>
      <c r="T63" s="143">
        <f>T64+T65</f>
        <v>0</v>
      </c>
      <c r="U63" s="143">
        <f t="shared" ref="U63" si="56">U64+U65</f>
        <v>0</v>
      </c>
      <c r="V63" s="143">
        <f t="shared" ref="V63" si="57">V64+V65</f>
        <v>0</v>
      </c>
      <c r="W63" s="143">
        <f t="shared" ref="W63" si="58">W64+W65</f>
        <v>130000</v>
      </c>
      <c r="X63" s="143">
        <f t="shared" ref="X63" si="59">X64+X65</f>
        <v>0</v>
      </c>
      <c r="Y63" s="143">
        <f t="shared" ref="Y63" si="60">Y64+Y65</f>
        <v>0</v>
      </c>
      <c r="Z63" s="143">
        <f t="shared" ref="Z63" si="61">Z64+Z65</f>
        <v>0</v>
      </c>
    </row>
    <row r="64" spans="1:26" s="180" customFormat="1" ht="24">
      <c r="A64" s="148" t="s">
        <v>140</v>
      </c>
      <c r="B64" s="149" t="s">
        <v>371</v>
      </c>
      <c r="C64" s="176">
        <f t="shared" si="15"/>
        <v>0</v>
      </c>
      <c r="D64" s="137"/>
      <c r="E64" s="137"/>
      <c r="F64" s="137"/>
      <c r="G64" s="137"/>
      <c r="H64" s="137"/>
      <c r="I64" s="137"/>
      <c r="J64" s="137"/>
      <c r="K64" s="176">
        <f t="shared" si="18"/>
        <v>0</v>
      </c>
      <c r="L64" s="137"/>
      <c r="M64" s="137"/>
      <c r="N64" s="137"/>
      <c r="O64" s="137"/>
      <c r="P64" s="137"/>
      <c r="Q64" s="137"/>
      <c r="R64" s="137"/>
      <c r="S64" s="176">
        <f t="shared" si="19"/>
        <v>0</v>
      </c>
      <c r="T64" s="137"/>
      <c r="U64" s="137"/>
      <c r="V64" s="137"/>
      <c r="W64" s="137"/>
      <c r="X64" s="137"/>
      <c r="Y64" s="137"/>
      <c r="Z64" s="137"/>
    </row>
    <row r="65" spans="1:26" s="180" customFormat="1" ht="24" customHeight="1">
      <c r="A65" s="148" t="s">
        <v>372</v>
      </c>
      <c r="B65" s="149" t="s">
        <v>341</v>
      </c>
      <c r="C65" s="176">
        <f t="shared" si="15"/>
        <v>130000</v>
      </c>
      <c r="D65" s="137"/>
      <c r="E65" s="137"/>
      <c r="F65" s="137"/>
      <c r="G65" s="137">
        <v>130000</v>
      </c>
      <c r="H65" s="137"/>
      <c r="I65" s="137"/>
      <c r="J65" s="137"/>
      <c r="K65" s="176">
        <f t="shared" si="18"/>
        <v>130000</v>
      </c>
      <c r="L65" s="137"/>
      <c r="M65" s="137"/>
      <c r="N65" s="137"/>
      <c r="O65" s="137">
        <v>130000</v>
      </c>
      <c r="P65" s="137"/>
      <c r="Q65" s="137"/>
      <c r="R65" s="137"/>
      <c r="S65" s="176">
        <f t="shared" si="19"/>
        <v>130000</v>
      </c>
      <c r="T65" s="137"/>
      <c r="U65" s="137"/>
      <c r="V65" s="137"/>
      <c r="W65" s="137">
        <v>130000</v>
      </c>
      <c r="X65" s="137"/>
      <c r="Y65" s="137"/>
      <c r="Z65" s="137"/>
    </row>
    <row r="66" spans="1:26" s="3" customFormat="1">
      <c r="A66" s="177"/>
      <c r="B66" s="178"/>
      <c r="C66" s="179"/>
      <c r="D66" s="179"/>
      <c r="E66" s="179"/>
      <c r="F66" s="179"/>
      <c r="G66" s="179"/>
      <c r="H66" s="179"/>
      <c r="I66" s="179"/>
      <c r="J66" s="179"/>
      <c r="K66" s="179"/>
      <c r="L66" s="179"/>
      <c r="M66" s="179"/>
      <c r="N66" s="179"/>
      <c r="O66" s="179"/>
      <c r="P66" s="179"/>
      <c r="Q66" s="179"/>
      <c r="R66" s="179"/>
      <c r="S66" s="179"/>
      <c r="T66" s="179"/>
      <c r="U66" s="179"/>
      <c r="V66" s="179"/>
      <c r="W66" s="179"/>
      <c r="X66" s="179"/>
      <c r="Y66" s="179"/>
      <c r="Z66" s="179"/>
    </row>
    <row r="67" spans="1:26" s="3" customFormat="1" ht="25.5">
      <c r="A67" s="141" t="s">
        <v>39</v>
      </c>
      <c r="B67" s="155" t="s">
        <v>343</v>
      </c>
      <c r="C67" s="143">
        <f>SUM(D67:J67)</f>
        <v>1109614.3600000001</v>
      </c>
      <c r="D67" s="143">
        <f>D68+D118+D158+D171+D225</f>
        <v>223796.39</v>
      </c>
      <c r="E67" s="143">
        <f t="shared" ref="E67:J67" si="62">E68+E118+E158+E171</f>
        <v>0</v>
      </c>
      <c r="F67" s="143">
        <f t="shared" si="62"/>
        <v>471000</v>
      </c>
      <c r="G67" s="143">
        <f>G68+G118+G158+G171+G225</f>
        <v>414817.97000000003</v>
      </c>
      <c r="H67" s="143">
        <f t="shared" si="62"/>
        <v>0</v>
      </c>
      <c r="I67" s="143">
        <f t="shared" si="62"/>
        <v>0</v>
      </c>
      <c r="J67" s="143">
        <f t="shared" si="62"/>
        <v>0</v>
      </c>
      <c r="K67" s="143">
        <f>SUM(L67:R67)</f>
        <v>1109614.3600000001</v>
      </c>
      <c r="L67" s="143">
        <f>L68+L118+L158+L171+L225</f>
        <v>223796.39</v>
      </c>
      <c r="M67" s="143">
        <f t="shared" ref="M67:N67" si="63">M68+M118+M158+M171</f>
        <v>0</v>
      </c>
      <c r="N67" s="143">
        <f t="shared" si="63"/>
        <v>471000</v>
      </c>
      <c r="O67" s="143">
        <f>O68+O118+O158+O171+O225</f>
        <v>414817.97000000003</v>
      </c>
      <c r="P67" s="143">
        <f t="shared" ref="P67:R67" si="64">P68+P118+P158+P171</f>
        <v>0</v>
      </c>
      <c r="Q67" s="143">
        <f t="shared" si="64"/>
        <v>0</v>
      </c>
      <c r="R67" s="143">
        <f t="shared" si="64"/>
        <v>0</v>
      </c>
      <c r="S67" s="143">
        <f>SUM(T67:Z67)</f>
        <v>1109614.3600000001</v>
      </c>
      <c r="T67" s="143">
        <f>T68+T118+T158+T171+T225</f>
        <v>223796.39</v>
      </c>
      <c r="U67" s="143">
        <f t="shared" ref="U67:V67" si="65">U68+U118+U158+U171</f>
        <v>0</v>
      </c>
      <c r="V67" s="143">
        <f t="shared" si="65"/>
        <v>471000</v>
      </c>
      <c r="W67" s="143">
        <f>W68+W118+W158+W171+W225</f>
        <v>414817.97000000003</v>
      </c>
      <c r="X67" s="143">
        <f t="shared" ref="X67:Z67" si="66">X68+X118+X158+X171</f>
        <v>0</v>
      </c>
      <c r="Y67" s="143">
        <f t="shared" si="66"/>
        <v>0</v>
      </c>
      <c r="Z67" s="143">
        <f t="shared" si="66"/>
        <v>0</v>
      </c>
    </row>
    <row r="68" spans="1:26" s="60" customFormat="1">
      <c r="A68" s="141" t="s">
        <v>38</v>
      </c>
      <c r="B68" s="155" t="s">
        <v>344</v>
      </c>
      <c r="C68" s="143">
        <f>SUM(D68:J68)</f>
        <v>841054.62</v>
      </c>
      <c r="D68" s="143">
        <f>D70+D78+D107</f>
        <v>0</v>
      </c>
      <c r="E68" s="143">
        <f>E70+E78+E107</f>
        <v>0</v>
      </c>
      <c r="F68" s="143">
        <f>F70+F78+F107</f>
        <v>471000</v>
      </c>
      <c r="G68" s="143">
        <f>G70+G78+G107</f>
        <v>370054.62</v>
      </c>
      <c r="H68" s="143">
        <f>H70+H78</f>
        <v>0</v>
      </c>
      <c r="I68" s="143">
        <f>I70+I78</f>
        <v>0</v>
      </c>
      <c r="J68" s="143">
        <f>J70+J78</f>
        <v>0</v>
      </c>
      <c r="K68" s="143">
        <f>SUM(L68:R68)</f>
        <v>841054.62</v>
      </c>
      <c r="L68" s="143">
        <f>L70+L78+L107</f>
        <v>0</v>
      </c>
      <c r="M68" s="143">
        <f>M70+M78+M107</f>
        <v>0</v>
      </c>
      <c r="N68" s="143">
        <f>N70+N78+N107</f>
        <v>471000</v>
      </c>
      <c r="O68" s="143">
        <f>O70+O78+O107</f>
        <v>370054.62</v>
      </c>
      <c r="P68" s="143">
        <f>P70+P78</f>
        <v>0</v>
      </c>
      <c r="Q68" s="143">
        <f>Q70+Q78</f>
        <v>0</v>
      </c>
      <c r="R68" s="143">
        <f>R70+R78</f>
        <v>0</v>
      </c>
      <c r="S68" s="143">
        <f>SUM(T68:Z68)</f>
        <v>841054.62</v>
      </c>
      <c r="T68" s="143">
        <f>T70+T78+T107</f>
        <v>0</v>
      </c>
      <c r="U68" s="143">
        <f>U70+U78+U107</f>
        <v>0</v>
      </c>
      <c r="V68" s="143">
        <f>V70+V78+V107</f>
        <v>471000</v>
      </c>
      <c r="W68" s="143">
        <f>W70+W78+W107</f>
        <v>370054.62</v>
      </c>
      <c r="X68" s="143">
        <f>X70+X78</f>
        <v>0</v>
      </c>
      <c r="Y68" s="143">
        <f>Y70+Y78</f>
        <v>0</v>
      </c>
      <c r="Z68" s="143">
        <f>Z70+Z78</f>
        <v>0</v>
      </c>
    </row>
    <row r="69" spans="1:26">
      <c r="A69" s="132">
        <v>3</v>
      </c>
      <c r="B69" s="144" t="s">
        <v>333</v>
      </c>
      <c r="C69" s="137">
        <f>SUM(D69:J69)</f>
        <v>841054.62</v>
      </c>
      <c r="D69" s="137">
        <f>D70+D78+D107</f>
        <v>0</v>
      </c>
      <c r="E69" s="137">
        <f>E70+E78+E107</f>
        <v>0</v>
      </c>
      <c r="F69" s="137">
        <f>F70+F78+F107</f>
        <v>471000</v>
      </c>
      <c r="G69" s="137">
        <f>G70+G78+G107</f>
        <v>370054.62</v>
      </c>
      <c r="H69" s="137">
        <f>H70+H78</f>
        <v>0</v>
      </c>
      <c r="I69" s="137">
        <f>I70+I78</f>
        <v>0</v>
      </c>
      <c r="J69" s="137">
        <f>J70+J78</f>
        <v>0</v>
      </c>
      <c r="K69" s="137">
        <f>SUM(L69:R69)</f>
        <v>841054.62</v>
      </c>
      <c r="L69" s="137">
        <f>L70+L78+L107</f>
        <v>0</v>
      </c>
      <c r="M69" s="137">
        <f>M70+M78+M107</f>
        <v>0</v>
      </c>
      <c r="N69" s="137">
        <f>N70+N78+N107</f>
        <v>471000</v>
      </c>
      <c r="O69" s="137">
        <f>O70+O78+O107</f>
        <v>370054.62</v>
      </c>
      <c r="P69" s="137">
        <f>P70+P78</f>
        <v>0</v>
      </c>
      <c r="Q69" s="137">
        <f>Q70+Q78</f>
        <v>0</v>
      </c>
      <c r="R69" s="137">
        <f>R70+R78</f>
        <v>0</v>
      </c>
      <c r="S69" s="137">
        <f>SUM(T69:Z69)</f>
        <v>841054.62</v>
      </c>
      <c r="T69" s="137">
        <f>T70+T78+T107</f>
        <v>0</v>
      </c>
      <c r="U69" s="137">
        <f>U70+U78+U107</f>
        <v>0</v>
      </c>
      <c r="V69" s="137">
        <f>V70+V78+V107</f>
        <v>471000</v>
      </c>
      <c r="W69" s="137">
        <f>W70+W78+W107</f>
        <v>370054.62</v>
      </c>
      <c r="X69" s="137">
        <f>X70+X78</f>
        <v>0</v>
      </c>
      <c r="Y69" s="137">
        <f>Y70+Y78</f>
        <v>0</v>
      </c>
      <c r="Z69" s="137">
        <f>Z70+Z78</f>
        <v>0</v>
      </c>
    </row>
    <row r="70" spans="1:26">
      <c r="A70" s="145">
        <v>31</v>
      </c>
      <c r="B70" s="146" t="s">
        <v>21</v>
      </c>
      <c r="C70" s="138">
        <f t="shared" ref="C70:C115" si="67">SUM(D70:J70)</f>
        <v>550292.14</v>
      </c>
      <c r="D70" s="138">
        <f>SUM(D71:D77)</f>
        <v>0</v>
      </c>
      <c r="E70" s="138">
        <f t="shared" ref="E70:J70" si="68">SUM(E71:E77)</f>
        <v>0</v>
      </c>
      <c r="F70" s="138">
        <f>SUM(F71:F77)</f>
        <v>199378.25</v>
      </c>
      <c r="G70" s="138">
        <f>SUM(G71:G77)</f>
        <v>350913.89</v>
      </c>
      <c r="H70" s="138">
        <f t="shared" si="68"/>
        <v>0</v>
      </c>
      <c r="I70" s="138">
        <f t="shared" si="68"/>
        <v>0</v>
      </c>
      <c r="J70" s="138">
        <f t="shared" si="68"/>
        <v>0</v>
      </c>
      <c r="K70" s="138">
        <f t="shared" ref="K70:K115" si="69">SUM(L70:R70)</f>
        <v>550292.14</v>
      </c>
      <c r="L70" s="138">
        <f>SUM(L71:L77)</f>
        <v>0</v>
      </c>
      <c r="M70" s="138">
        <f t="shared" ref="M70" si="70">SUM(M71:M77)</f>
        <v>0</v>
      </c>
      <c r="N70" s="138">
        <f>SUM(N71:N77)</f>
        <v>199378.25</v>
      </c>
      <c r="O70" s="138">
        <f>SUM(O71:O77)</f>
        <v>350913.89</v>
      </c>
      <c r="P70" s="138">
        <f t="shared" ref="P70:R70" si="71">SUM(P71:P77)</f>
        <v>0</v>
      </c>
      <c r="Q70" s="138">
        <f t="shared" si="71"/>
        <v>0</v>
      </c>
      <c r="R70" s="138">
        <f t="shared" si="71"/>
        <v>0</v>
      </c>
      <c r="S70" s="138">
        <f t="shared" ref="S70:S115" si="72">SUM(T70:Z70)</f>
        <v>550292.14</v>
      </c>
      <c r="T70" s="138">
        <f>SUM(T71:T77)</f>
        <v>0</v>
      </c>
      <c r="U70" s="138">
        <f t="shared" ref="U70" si="73">SUM(U71:U77)</f>
        <v>0</v>
      </c>
      <c r="V70" s="138">
        <f>SUM(V71:V77)</f>
        <v>199378.25</v>
      </c>
      <c r="W70" s="138">
        <f>SUM(W71:W77)</f>
        <v>350913.89</v>
      </c>
      <c r="X70" s="138">
        <f t="shared" ref="X70:Z70" si="74">SUM(X71:X77)</f>
        <v>0</v>
      </c>
      <c r="Y70" s="138">
        <f t="shared" si="74"/>
        <v>0</v>
      </c>
      <c r="Z70" s="138">
        <f t="shared" si="74"/>
        <v>0</v>
      </c>
    </row>
    <row r="71" spans="1:26">
      <c r="A71" s="147">
        <v>3111</v>
      </c>
      <c r="B71" s="133" t="s">
        <v>334</v>
      </c>
      <c r="C71" s="137">
        <f t="shared" si="67"/>
        <v>441021.7</v>
      </c>
      <c r="D71" s="134"/>
      <c r="E71" s="134"/>
      <c r="F71" s="134">
        <v>173378.25</v>
      </c>
      <c r="G71" s="134">
        <v>267643.45</v>
      </c>
      <c r="H71" s="134"/>
      <c r="I71" s="134"/>
      <c r="J71" s="134"/>
      <c r="K71" s="137">
        <f t="shared" si="69"/>
        <v>441021.7</v>
      </c>
      <c r="L71" s="134"/>
      <c r="M71" s="134"/>
      <c r="N71" s="134">
        <v>173378.25</v>
      </c>
      <c r="O71" s="134">
        <v>267643.45</v>
      </c>
      <c r="P71" s="134"/>
      <c r="Q71" s="134"/>
      <c r="R71" s="134"/>
      <c r="S71" s="137">
        <f t="shared" si="72"/>
        <v>441021.7</v>
      </c>
      <c r="T71" s="134"/>
      <c r="U71" s="134"/>
      <c r="V71" s="134">
        <v>173378.25</v>
      </c>
      <c r="W71" s="134">
        <v>267643.45</v>
      </c>
      <c r="X71" s="134"/>
      <c r="Y71" s="134"/>
      <c r="Z71" s="134"/>
    </row>
    <row r="72" spans="1:26">
      <c r="A72" s="147">
        <v>3113</v>
      </c>
      <c r="B72" s="133" t="s">
        <v>57</v>
      </c>
      <c r="C72" s="137">
        <f t="shared" si="67"/>
        <v>0</v>
      </c>
      <c r="D72" s="134"/>
      <c r="E72" s="134"/>
      <c r="F72" s="134"/>
      <c r="G72" s="134"/>
      <c r="H72" s="134"/>
      <c r="I72" s="134"/>
      <c r="J72" s="134"/>
      <c r="K72" s="137">
        <f t="shared" si="69"/>
        <v>0</v>
      </c>
      <c r="L72" s="134"/>
      <c r="M72" s="134"/>
      <c r="N72" s="134"/>
      <c r="O72" s="134"/>
      <c r="P72" s="134"/>
      <c r="Q72" s="134"/>
      <c r="R72" s="134"/>
      <c r="S72" s="137">
        <f t="shared" si="72"/>
        <v>0</v>
      </c>
      <c r="T72" s="134"/>
      <c r="U72" s="134"/>
      <c r="V72" s="134"/>
      <c r="W72" s="134"/>
      <c r="X72" s="134"/>
      <c r="Y72" s="134"/>
      <c r="Z72" s="134"/>
    </row>
    <row r="73" spans="1:26">
      <c r="A73" s="147">
        <v>3114</v>
      </c>
      <c r="B73" s="133" t="s">
        <v>59</v>
      </c>
      <c r="C73" s="137">
        <f t="shared" si="67"/>
        <v>0</v>
      </c>
      <c r="D73" s="134"/>
      <c r="E73" s="134"/>
      <c r="F73" s="134"/>
      <c r="G73" s="134"/>
      <c r="H73" s="134"/>
      <c r="I73" s="134"/>
      <c r="J73" s="134"/>
      <c r="K73" s="137">
        <f t="shared" si="69"/>
        <v>0</v>
      </c>
      <c r="L73" s="134"/>
      <c r="M73" s="134"/>
      <c r="N73" s="134"/>
      <c r="O73" s="134"/>
      <c r="P73" s="134"/>
      <c r="Q73" s="134"/>
      <c r="R73" s="134"/>
      <c r="S73" s="137">
        <f t="shared" si="72"/>
        <v>0</v>
      </c>
      <c r="T73" s="134"/>
      <c r="U73" s="134"/>
      <c r="V73" s="134"/>
      <c r="W73" s="134"/>
      <c r="X73" s="134"/>
      <c r="Y73" s="134"/>
      <c r="Z73" s="134"/>
    </row>
    <row r="74" spans="1:26">
      <c r="A74" s="147">
        <v>3121</v>
      </c>
      <c r="B74" s="133" t="s">
        <v>23</v>
      </c>
      <c r="C74" s="137">
        <f t="shared" si="67"/>
        <v>35676.879999999997</v>
      </c>
      <c r="D74" s="134"/>
      <c r="E74" s="134"/>
      <c r="F74" s="134">
        <v>26000</v>
      </c>
      <c r="G74" s="134">
        <v>9676.8799999999992</v>
      </c>
      <c r="H74" s="134"/>
      <c r="I74" s="134"/>
      <c r="J74" s="134"/>
      <c r="K74" s="137">
        <f t="shared" si="69"/>
        <v>35676.879999999997</v>
      </c>
      <c r="L74" s="134"/>
      <c r="M74" s="134"/>
      <c r="N74" s="134">
        <v>26000</v>
      </c>
      <c r="O74" s="134">
        <v>9676.8799999999992</v>
      </c>
      <c r="P74" s="134"/>
      <c r="Q74" s="134"/>
      <c r="R74" s="134"/>
      <c r="S74" s="137">
        <f t="shared" si="72"/>
        <v>35676.879999999997</v>
      </c>
      <c r="T74" s="134"/>
      <c r="U74" s="134"/>
      <c r="V74" s="134">
        <v>26000</v>
      </c>
      <c r="W74" s="134">
        <v>9676.8799999999992</v>
      </c>
      <c r="X74" s="134"/>
      <c r="Y74" s="134"/>
      <c r="Z74" s="134"/>
    </row>
    <row r="75" spans="1:26">
      <c r="A75" s="147">
        <v>3131</v>
      </c>
      <c r="B75" s="133" t="s">
        <v>335</v>
      </c>
      <c r="C75" s="137">
        <f t="shared" si="67"/>
        <v>0</v>
      </c>
      <c r="D75" s="134"/>
      <c r="E75" s="134"/>
      <c r="F75" s="134"/>
      <c r="G75" s="134"/>
      <c r="H75" s="134"/>
      <c r="I75" s="134"/>
      <c r="J75" s="134"/>
      <c r="K75" s="137">
        <f t="shared" si="69"/>
        <v>0</v>
      </c>
      <c r="L75" s="134"/>
      <c r="M75" s="134"/>
      <c r="N75" s="134"/>
      <c r="O75" s="134"/>
      <c r="P75" s="134"/>
      <c r="Q75" s="134"/>
      <c r="R75" s="134"/>
      <c r="S75" s="137">
        <f t="shared" si="72"/>
        <v>0</v>
      </c>
      <c r="T75" s="134"/>
      <c r="U75" s="134"/>
      <c r="V75" s="134"/>
      <c r="W75" s="134"/>
      <c r="X75" s="134"/>
      <c r="Y75" s="134"/>
      <c r="Z75" s="134"/>
    </row>
    <row r="76" spans="1:26" s="60" customFormat="1" ht="25.5">
      <c r="A76" s="147">
        <v>3132</v>
      </c>
      <c r="B76" s="133" t="s">
        <v>44</v>
      </c>
      <c r="C76" s="137">
        <f t="shared" si="67"/>
        <v>73593.56</v>
      </c>
      <c r="D76" s="134"/>
      <c r="E76" s="134"/>
      <c r="F76" s="134">
        <v>0</v>
      </c>
      <c r="G76" s="134">
        <v>73593.56</v>
      </c>
      <c r="H76" s="134"/>
      <c r="I76" s="134"/>
      <c r="J76" s="134"/>
      <c r="K76" s="137">
        <f t="shared" si="69"/>
        <v>73593.56</v>
      </c>
      <c r="L76" s="134"/>
      <c r="M76" s="134"/>
      <c r="N76" s="134">
        <v>0</v>
      </c>
      <c r="O76" s="134">
        <v>73593.56</v>
      </c>
      <c r="P76" s="134"/>
      <c r="Q76" s="134"/>
      <c r="R76" s="134"/>
      <c r="S76" s="137">
        <f t="shared" si="72"/>
        <v>73593.56</v>
      </c>
      <c r="T76" s="134"/>
      <c r="U76" s="134"/>
      <c r="V76" s="134">
        <v>0</v>
      </c>
      <c r="W76" s="134">
        <v>73593.56</v>
      </c>
      <c r="X76" s="134"/>
      <c r="Y76" s="134"/>
      <c r="Z76" s="134"/>
    </row>
    <row r="77" spans="1:26" s="3" customFormat="1" ht="24">
      <c r="A77" s="148">
        <v>3133</v>
      </c>
      <c r="B77" s="149" t="s">
        <v>45</v>
      </c>
      <c r="C77" s="137">
        <f t="shared" si="67"/>
        <v>0</v>
      </c>
      <c r="D77" s="134"/>
      <c r="E77" s="134"/>
      <c r="F77" s="134">
        <v>0</v>
      </c>
      <c r="G77" s="134">
        <v>0</v>
      </c>
      <c r="H77" s="134"/>
      <c r="I77" s="134"/>
      <c r="J77" s="134"/>
      <c r="K77" s="137">
        <f t="shared" si="69"/>
        <v>0</v>
      </c>
      <c r="L77" s="134"/>
      <c r="M77" s="134"/>
      <c r="N77" s="134">
        <v>0</v>
      </c>
      <c r="O77" s="134">
        <v>0</v>
      </c>
      <c r="P77" s="134"/>
      <c r="Q77" s="134"/>
      <c r="R77" s="134"/>
      <c r="S77" s="137">
        <f t="shared" si="72"/>
        <v>0</v>
      </c>
      <c r="T77" s="134"/>
      <c r="U77" s="134"/>
      <c r="V77" s="134">
        <v>0</v>
      </c>
      <c r="W77" s="134">
        <v>0</v>
      </c>
      <c r="X77" s="134"/>
      <c r="Y77" s="134"/>
      <c r="Z77" s="134"/>
    </row>
    <row r="78" spans="1:26" s="3" customFormat="1">
      <c r="A78" s="145">
        <v>32</v>
      </c>
      <c r="B78" s="146" t="s">
        <v>25</v>
      </c>
      <c r="C78" s="138">
        <f t="shared" si="67"/>
        <v>290762.48</v>
      </c>
      <c r="D78" s="138">
        <f>SUM(D79:D106)</f>
        <v>0</v>
      </c>
      <c r="E78" s="138">
        <f t="shared" ref="E78:J78" si="75">SUM(E79:E106)</f>
        <v>0</v>
      </c>
      <c r="F78" s="138">
        <f>SUM(F79:F106)</f>
        <v>271621.75</v>
      </c>
      <c r="G78" s="138">
        <f t="shared" si="75"/>
        <v>19140.73</v>
      </c>
      <c r="H78" s="138">
        <f t="shared" si="75"/>
        <v>0</v>
      </c>
      <c r="I78" s="138">
        <f t="shared" si="75"/>
        <v>0</v>
      </c>
      <c r="J78" s="138">
        <f t="shared" si="75"/>
        <v>0</v>
      </c>
      <c r="K78" s="138">
        <f t="shared" si="69"/>
        <v>290762.48</v>
      </c>
      <c r="L78" s="138">
        <f>SUM(L79:L106)</f>
        <v>0</v>
      </c>
      <c r="M78" s="138">
        <f t="shared" ref="M78" si="76">SUM(M79:M106)</f>
        <v>0</v>
      </c>
      <c r="N78" s="138">
        <f>SUM(N79:N106)</f>
        <v>271621.75</v>
      </c>
      <c r="O78" s="138">
        <f t="shared" ref="O78:R78" si="77">SUM(O79:O106)</f>
        <v>19140.73</v>
      </c>
      <c r="P78" s="138">
        <f t="shared" si="77"/>
        <v>0</v>
      </c>
      <c r="Q78" s="138">
        <f t="shared" si="77"/>
        <v>0</v>
      </c>
      <c r="R78" s="138">
        <f t="shared" si="77"/>
        <v>0</v>
      </c>
      <c r="S78" s="138">
        <f t="shared" si="72"/>
        <v>290762.48</v>
      </c>
      <c r="T78" s="138">
        <f>SUM(T79:T106)</f>
        <v>0</v>
      </c>
      <c r="U78" s="138">
        <f t="shared" ref="U78" si="78">SUM(U79:U106)</f>
        <v>0</v>
      </c>
      <c r="V78" s="138">
        <f>SUM(V79:V106)</f>
        <v>271621.75</v>
      </c>
      <c r="W78" s="138">
        <f t="shared" ref="W78:Z78" si="79">SUM(W79:W106)</f>
        <v>19140.73</v>
      </c>
      <c r="X78" s="138">
        <f t="shared" si="79"/>
        <v>0</v>
      </c>
      <c r="Y78" s="138">
        <f t="shared" si="79"/>
        <v>0</v>
      </c>
      <c r="Z78" s="138">
        <f t="shared" si="79"/>
        <v>0</v>
      </c>
    </row>
    <row r="79" spans="1:26" s="3" customFormat="1">
      <c r="A79" s="148">
        <v>3211</v>
      </c>
      <c r="B79" s="149" t="s">
        <v>66</v>
      </c>
      <c r="C79" s="137">
        <f t="shared" si="67"/>
        <v>0</v>
      </c>
      <c r="D79" s="137"/>
      <c r="E79" s="137"/>
      <c r="F79" s="137"/>
      <c r="G79" s="137"/>
      <c r="H79" s="137"/>
      <c r="I79" s="137"/>
      <c r="J79" s="137"/>
      <c r="K79" s="137">
        <f t="shared" si="69"/>
        <v>0</v>
      </c>
      <c r="L79" s="137"/>
      <c r="M79" s="137"/>
      <c r="N79" s="137"/>
      <c r="O79" s="137"/>
      <c r="P79" s="137"/>
      <c r="Q79" s="137"/>
      <c r="R79" s="137"/>
      <c r="S79" s="137">
        <f t="shared" si="72"/>
        <v>0</v>
      </c>
      <c r="T79" s="137"/>
      <c r="U79" s="137"/>
      <c r="V79" s="137"/>
      <c r="W79" s="137"/>
      <c r="X79" s="137"/>
      <c r="Y79" s="137"/>
      <c r="Z79" s="137"/>
    </row>
    <row r="80" spans="1:26" s="3" customFormat="1" ht="24">
      <c r="A80" s="148">
        <v>3212</v>
      </c>
      <c r="B80" s="149" t="s">
        <v>68</v>
      </c>
      <c r="C80" s="137">
        <f t="shared" si="67"/>
        <v>19140.73</v>
      </c>
      <c r="D80" s="137"/>
      <c r="E80" s="137"/>
      <c r="F80" s="137">
        <v>0</v>
      </c>
      <c r="G80" s="137">
        <v>19140.73</v>
      </c>
      <c r="H80" s="137"/>
      <c r="I80" s="137"/>
      <c r="J80" s="137"/>
      <c r="K80" s="137">
        <f t="shared" si="69"/>
        <v>19140.73</v>
      </c>
      <c r="L80" s="137"/>
      <c r="M80" s="137"/>
      <c r="N80" s="137">
        <v>0</v>
      </c>
      <c r="O80" s="137">
        <v>19140.73</v>
      </c>
      <c r="P80" s="137"/>
      <c r="Q80" s="137"/>
      <c r="R80" s="137"/>
      <c r="S80" s="137">
        <f t="shared" si="72"/>
        <v>19140.73</v>
      </c>
      <c r="T80" s="137"/>
      <c r="U80" s="137"/>
      <c r="V80" s="137">
        <v>0</v>
      </c>
      <c r="W80" s="137">
        <v>19140.73</v>
      </c>
      <c r="X80" s="137"/>
      <c r="Y80" s="137"/>
      <c r="Z80" s="137"/>
    </row>
    <row r="81" spans="1:26" s="3" customFormat="1">
      <c r="A81" s="148">
        <v>3213</v>
      </c>
      <c r="B81" s="149" t="s">
        <v>70</v>
      </c>
      <c r="C81" s="137">
        <f t="shared" si="67"/>
        <v>0</v>
      </c>
      <c r="D81" s="137"/>
      <c r="E81" s="137"/>
      <c r="F81" s="137"/>
      <c r="G81" s="137"/>
      <c r="H81" s="137"/>
      <c r="I81" s="137"/>
      <c r="J81" s="137"/>
      <c r="K81" s="137">
        <f t="shared" si="69"/>
        <v>0</v>
      </c>
      <c r="L81" s="137"/>
      <c r="M81" s="137"/>
      <c r="N81" s="137"/>
      <c r="O81" s="137"/>
      <c r="P81" s="137"/>
      <c r="Q81" s="137"/>
      <c r="R81" s="137"/>
      <c r="S81" s="137">
        <f t="shared" si="72"/>
        <v>0</v>
      </c>
      <c r="T81" s="137"/>
      <c r="U81" s="137"/>
      <c r="V81" s="137"/>
      <c r="W81" s="137"/>
      <c r="X81" s="137"/>
      <c r="Y81" s="137"/>
      <c r="Z81" s="137"/>
    </row>
    <row r="82" spans="1:26" s="3" customFormat="1">
      <c r="A82" s="148">
        <v>3214</v>
      </c>
      <c r="B82" s="149" t="s">
        <v>72</v>
      </c>
      <c r="C82" s="137">
        <f t="shared" si="67"/>
        <v>0</v>
      </c>
      <c r="D82" s="137"/>
      <c r="E82" s="137"/>
      <c r="F82" s="137"/>
      <c r="G82" s="137"/>
      <c r="H82" s="137"/>
      <c r="I82" s="137"/>
      <c r="J82" s="137"/>
      <c r="K82" s="137">
        <f t="shared" si="69"/>
        <v>0</v>
      </c>
      <c r="L82" s="137"/>
      <c r="M82" s="137"/>
      <c r="N82" s="137"/>
      <c r="O82" s="137"/>
      <c r="P82" s="137"/>
      <c r="Q82" s="137"/>
      <c r="R82" s="137"/>
      <c r="S82" s="137">
        <f t="shared" si="72"/>
        <v>0</v>
      </c>
      <c r="T82" s="137"/>
      <c r="U82" s="137"/>
      <c r="V82" s="137"/>
      <c r="W82" s="137"/>
      <c r="X82" s="137"/>
      <c r="Y82" s="137"/>
      <c r="Z82" s="137"/>
    </row>
    <row r="83" spans="1:26" s="3" customFormat="1" ht="24">
      <c r="A83" s="148">
        <v>3221</v>
      </c>
      <c r="B83" s="149" t="s">
        <v>46</v>
      </c>
      <c r="C83" s="137">
        <f t="shared" si="67"/>
        <v>5000</v>
      </c>
      <c r="D83" s="137"/>
      <c r="E83" s="137"/>
      <c r="F83" s="137">
        <v>5000</v>
      </c>
      <c r="G83" s="137"/>
      <c r="H83" s="137"/>
      <c r="I83" s="137"/>
      <c r="J83" s="137"/>
      <c r="K83" s="137">
        <f t="shared" si="69"/>
        <v>5000</v>
      </c>
      <c r="L83" s="137"/>
      <c r="M83" s="137"/>
      <c r="N83" s="137">
        <v>5000</v>
      </c>
      <c r="O83" s="137"/>
      <c r="P83" s="137"/>
      <c r="Q83" s="137"/>
      <c r="R83" s="137"/>
      <c r="S83" s="137">
        <f t="shared" si="72"/>
        <v>5000</v>
      </c>
      <c r="T83" s="137"/>
      <c r="U83" s="137"/>
      <c r="V83" s="137">
        <v>5000</v>
      </c>
      <c r="W83" s="137"/>
      <c r="X83" s="137"/>
      <c r="Y83" s="137"/>
      <c r="Z83" s="137"/>
    </row>
    <row r="84" spans="1:26" s="3" customFormat="1">
      <c r="A84" s="148">
        <v>3222</v>
      </c>
      <c r="B84" s="149" t="s">
        <v>47</v>
      </c>
      <c r="C84" s="137">
        <f t="shared" si="67"/>
        <v>237259.44</v>
      </c>
      <c r="D84" s="137"/>
      <c r="E84" s="137"/>
      <c r="F84" s="137">
        <v>237259.44</v>
      </c>
      <c r="G84" s="137"/>
      <c r="H84" s="137"/>
      <c r="I84" s="137"/>
      <c r="J84" s="137"/>
      <c r="K84" s="137">
        <f t="shared" si="69"/>
        <v>237259.44</v>
      </c>
      <c r="L84" s="137"/>
      <c r="M84" s="137"/>
      <c r="N84" s="137">
        <v>237259.44</v>
      </c>
      <c r="O84" s="137"/>
      <c r="P84" s="137"/>
      <c r="Q84" s="137"/>
      <c r="R84" s="137"/>
      <c r="S84" s="137">
        <f t="shared" si="72"/>
        <v>237259.44</v>
      </c>
      <c r="T84" s="137"/>
      <c r="U84" s="137"/>
      <c r="V84" s="137">
        <v>237259.44</v>
      </c>
      <c r="W84" s="137"/>
      <c r="X84" s="137"/>
      <c r="Y84" s="137"/>
      <c r="Z84" s="137"/>
    </row>
    <row r="85" spans="1:26">
      <c r="A85" s="148">
        <v>3223</v>
      </c>
      <c r="B85" s="149" t="s">
        <v>77</v>
      </c>
      <c r="C85" s="137">
        <f t="shared" si="67"/>
        <v>0</v>
      </c>
      <c r="D85" s="137"/>
      <c r="E85" s="137"/>
      <c r="F85" s="137"/>
      <c r="G85" s="137"/>
      <c r="H85" s="137"/>
      <c r="I85" s="137"/>
      <c r="J85" s="137"/>
      <c r="K85" s="137">
        <f t="shared" si="69"/>
        <v>0</v>
      </c>
      <c r="L85" s="137"/>
      <c r="M85" s="137"/>
      <c r="N85" s="137"/>
      <c r="O85" s="137"/>
      <c r="P85" s="137"/>
      <c r="Q85" s="137"/>
      <c r="R85" s="137"/>
      <c r="S85" s="137">
        <f t="shared" si="72"/>
        <v>0</v>
      </c>
      <c r="T85" s="137"/>
      <c r="U85" s="137"/>
      <c r="V85" s="137"/>
      <c r="W85" s="137"/>
      <c r="X85" s="137"/>
      <c r="Y85" s="137"/>
      <c r="Z85" s="137"/>
    </row>
    <row r="86" spans="1:26" ht="24">
      <c r="A86" s="148">
        <v>3224</v>
      </c>
      <c r="B86" s="149" t="s">
        <v>79</v>
      </c>
      <c r="C86" s="137">
        <f t="shared" si="67"/>
        <v>10000</v>
      </c>
      <c r="D86" s="137"/>
      <c r="E86" s="137"/>
      <c r="F86" s="137">
        <v>10000</v>
      </c>
      <c r="G86" s="137"/>
      <c r="H86" s="137"/>
      <c r="I86" s="137"/>
      <c r="J86" s="137"/>
      <c r="K86" s="137">
        <f t="shared" si="69"/>
        <v>10000</v>
      </c>
      <c r="L86" s="137"/>
      <c r="M86" s="137"/>
      <c r="N86" s="137">
        <v>10000</v>
      </c>
      <c r="O86" s="137"/>
      <c r="P86" s="137"/>
      <c r="Q86" s="137"/>
      <c r="R86" s="137"/>
      <c r="S86" s="137">
        <f t="shared" si="72"/>
        <v>10000</v>
      </c>
      <c r="T86" s="137"/>
      <c r="U86" s="137"/>
      <c r="V86" s="137">
        <v>10000</v>
      </c>
      <c r="W86" s="137"/>
      <c r="X86" s="137"/>
      <c r="Y86" s="137"/>
      <c r="Z86" s="137"/>
    </row>
    <row r="87" spans="1:26" s="3" customFormat="1" ht="24">
      <c r="A87" s="148">
        <v>3224</v>
      </c>
      <c r="B87" s="149" t="s">
        <v>79</v>
      </c>
      <c r="C87" s="137">
        <f t="shared" si="67"/>
        <v>0</v>
      </c>
      <c r="D87" s="137"/>
      <c r="E87" s="137"/>
      <c r="F87" s="151"/>
      <c r="G87" s="137"/>
      <c r="H87" s="137"/>
      <c r="I87" s="137"/>
      <c r="J87" s="137"/>
      <c r="K87" s="137">
        <f t="shared" si="69"/>
        <v>0</v>
      </c>
      <c r="L87" s="137"/>
      <c r="M87" s="137"/>
      <c r="N87" s="151"/>
      <c r="O87" s="137"/>
      <c r="P87" s="137"/>
      <c r="Q87" s="137"/>
      <c r="R87" s="137"/>
      <c r="S87" s="137">
        <f t="shared" si="72"/>
        <v>0</v>
      </c>
      <c r="T87" s="137"/>
      <c r="U87" s="137"/>
      <c r="V87" s="151"/>
      <c r="W87" s="137"/>
      <c r="X87" s="137"/>
      <c r="Y87" s="137"/>
      <c r="Z87" s="137"/>
    </row>
    <row r="88" spans="1:26" s="3" customFormat="1">
      <c r="A88" s="148">
        <v>3225</v>
      </c>
      <c r="B88" s="149" t="s">
        <v>81</v>
      </c>
      <c r="C88" s="137">
        <f t="shared" si="67"/>
        <v>4500</v>
      </c>
      <c r="D88" s="134"/>
      <c r="E88" s="134"/>
      <c r="F88" s="134">
        <v>4500</v>
      </c>
      <c r="G88" s="134"/>
      <c r="H88" s="134"/>
      <c r="I88" s="134"/>
      <c r="J88" s="134"/>
      <c r="K88" s="137">
        <f t="shared" si="69"/>
        <v>4500</v>
      </c>
      <c r="L88" s="134"/>
      <c r="M88" s="134"/>
      <c r="N88" s="134">
        <v>4500</v>
      </c>
      <c r="O88" s="134"/>
      <c r="P88" s="134"/>
      <c r="Q88" s="134"/>
      <c r="R88" s="134"/>
      <c r="S88" s="137">
        <f t="shared" si="72"/>
        <v>4500</v>
      </c>
      <c r="T88" s="134"/>
      <c r="U88" s="134"/>
      <c r="V88" s="134">
        <v>4500</v>
      </c>
      <c r="W88" s="134"/>
      <c r="X88" s="134"/>
      <c r="Y88" s="134"/>
      <c r="Z88" s="134"/>
    </row>
    <row r="89" spans="1:26" s="3" customFormat="1">
      <c r="A89" s="148">
        <v>3227</v>
      </c>
      <c r="B89" s="149" t="s">
        <v>83</v>
      </c>
      <c r="C89" s="137">
        <f t="shared" si="67"/>
        <v>0</v>
      </c>
      <c r="D89" s="134"/>
      <c r="E89" s="134"/>
      <c r="F89" s="134"/>
      <c r="G89" s="134"/>
      <c r="H89" s="134"/>
      <c r="I89" s="134"/>
      <c r="J89" s="134"/>
      <c r="K89" s="137">
        <f t="shared" si="69"/>
        <v>0</v>
      </c>
      <c r="L89" s="134"/>
      <c r="M89" s="134"/>
      <c r="N89" s="134"/>
      <c r="O89" s="134"/>
      <c r="P89" s="134"/>
      <c r="Q89" s="134"/>
      <c r="R89" s="134"/>
      <c r="S89" s="137">
        <f t="shared" si="72"/>
        <v>0</v>
      </c>
      <c r="T89" s="134"/>
      <c r="U89" s="134"/>
      <c r="V89" s="134"/>
      <c r="W89" s="134"/>
      <c r="X89" s="134"/>
      <c r="Y89" s="134"/>
      <c r="Z89" s="134"/>
    </row>
    <row r="90" spans="1:26" s="3" customFormat="1">
      <c r="A90" s="148">
        <v>3231</v>
      </c>
      <c r="B90" s="149" t="s">
        <v>86</v>
      </c>
      <c r="C90" s="137">
        <f t="shared" si="67"/>
        <v>2000</v>
      </c>
      <c r="D90" s="137"/>
      <c r="E90" s="137"/>
      <c r="F90" s="137">
        <v>2000</v>
      </c>
      <c r="G90" s="137"/>
      <c r="H90" s="137"/>
      <c r="I90" s="137"/>
      <c r="J90" s="137"/>
      <c r="K90" s="137">
        <f t="shared" si="69"/>
        <v>2000</v>
      </c>
      <c r="L90" s="137"/>
      <c r="M90" s="137"/>
      <c r="N90" s="137">
        <v>2000</v>
      </c>
      <c r="O90" s="137"/>
      <c r="P90" s="137"/>
      <c r="Q90" s="137"/>
      <c r="R90" s="137"/>
      <c r="S90" s="137">
        <f t="shared" si="72"/>
        <v>2000</v>
      </c>
      <c r="T90" s="137"/>
      <c r="U90" s="137"/>
      <c r="V90" s="137">
        <v>2000</v>
      </c>
      <c r="W90" s="137"/>
      <c r="X90" s="137"/>
      <c r="Y90" s="137"/>
      <c r="Z90" s="137"/>
    </row>
    <row r="91" spans="1:26" s="3" customFormat="1" ht="24">
      <c r="A91" s="148">
        <v>3232</v>
      </c>
      <c r="B91" s="149" t="s">
        <v>50</v>
      </c>
      <c r="C91" s="137">
        <f t="shared" si="67"/>
        <v>9862.31</v>
      </c>
      <c r="D91" s="137"/>
      <c r="E91" s="137"/>
      <c r="F91" s="151">
        <v>9862.31</v>
      </c>
      <c r="G91" s="137"/>
      <c r="H91" s="137"/>
      <c r="I91" s="137"/>
      <c r="J91" s="137"/>
      <c r="K91" s="137">
        <f t="shared" si="69"/>
        <v>9862.31</v>
      </c>
      <c r="L91" s="137"/>
      <c r="M91" s="137"/>
      <c r="N91" s="151">
        <v>9862.31</v>
      </c>
      <c r="O91" s="137"/>
      <c r="P91" s="137"/>
      <c r="Q91" s="137"/>
      <c r="R91" s="137"/>
      <c r="S91" s="137">
        <f t="shared" si="72"/>
        <v>9862.31</v>
      </c>
      <c r="T91" s="137"/>
      <c r="U91" s="137"/>
      <c r="V91" s="151">
        <v>9862.31</v>
      </c>
      <c r="W91" s="137"/>
      <c r="X91" s="137"/>
      <c r="Y91" s="137"/>
      <c r="Z91" s="137"/>
    </row>
    <row r="92" spans="1:26" s="3" customFormat="1">
      <c r="A92" s="148">
        <v>3233</v>
      </c>
      <c r="B92" s="149" t="s">
        <v>89</v>
      </c>
      <c r="C92" s="137">
        <f t="shared" si="67"/>
        <v>0</v>
      </c>
      <c r="D92" s="137"/>
      <c r="E92" s="137"/>
      <c r="F92" s="137"/>
      <c r="G92" s="137"/>
      <c r="H92" s="137"/>
      <c r="I92" s="137"/>
      <c r="J92" s="137"/>
      <c r="K92" s="137">
        <f t="shared" si="69"/>
        <v>0</v>
      </c>
      <c r="L92" s="137"/>
      <c r="M92" s="137"/>
      <c r="N92" s="137"/>
      <c r="O92" s="137"/>
      <c r="P92" s="137"/>
      <c r="Q92" s="137"/>
      <c r="R92" s="137"/>
      <c r="S92" s="137">
        <f t="shared" si="72"/>
        <v>0</v>
      </c>
      <c r="T92" s="137"/>
      <c r="U92" s="137"/>
      <c r="V92" s="137"/>
      <c r="W92" s="137"/>
      <c r="X92" s="137"/>
      <c r="Y92" s="137"/>
      <c r="Z92" s="137"/>
    </row>
    <row r="93" spans="1:26" s="3" customFormat="1">
      <c r="A93" s="148">
        <v>3234</v>
      </c>
      <c r="B93" s="149" t="s">
        <v>91</v>
      </c>
      <c r="C93" s="137">
        <f t="shared" si="67"/>
        <v>0</v>
      </c>
      <c r="D93" s="137"/>
      <c r="E93" s="137"/>
      <c r="F93" s="137"/>
      <c r="G93" s="137"/>
      <c r="H93" s="137"/>
      <c r="I93" s="137"/>
      <c r="J93" s="137"/>
      <c r="K93" s="137">
        <f t="shared" si="69"/>
        <v>0</v>
      </c>
      <c r="L93" s="137"/>
      <c r="M93" s="137"/>
      <c r="N93" s="137"/>
      <c r="O93" s="137"/>
      <c r="P93" s="137"/>
      <c r="Q93" s="137"/>
      <c r="R93" s="137"/>
      <c r="S93" s="137">
        <f t="shared" si="72"/>
        <v>0</v>
      </c>
      <c r="T93" s="137"/>
      <c r="U93" s="137"/>
      <c r="V93" s="137"/>
      <c r="W93" s="137"/>
      <c r="X93" s="137"/>
      <c r="Y93" s="137"/>
      <c r="Z93" s="137"/>
    </row>
    <row r="94" spans="1:26" s="3" customFormat="1">
      <c r="A94" s="148">
        <v>3235</v>
      </c>
      <c r="B94" s="149" t="s">
        <v>93</v>
      </c>
      <c r="C94" s="137">
        <f t="shared" si="67"/>
        <v>0</v>
      </c>
      <c r="D94" s="137"/>
      <c r="E94" s="137"/>
      <c r="F94" s="137"/>
      <c r="G94" s="137"/>
      <c r="H94" s="137"/>
      <c r="I94" s="137"/>
      <c r="J94" s="137"/>
      <c r="K94" s="137">
        <f t="shared" si="69"/>
        <v>0</v>
      </c>
      <c r="L94" s="137"/>
      <c r="M94" s="137"/>
      <c r="N94" s="137"/>
      <c r="O94" s="137"/>
      <c r="P94" s="137"/>
      <c r="Q94" s="137"/>
      <c r="R94" s="137"/>
      <c r="S94" s="137">
        <f t="shared" si="72"/>
        <v>0</v>
      </c>
      <c r="T94" s="137"/>
      <c r="U94" s="137"/>
      <c r="V94" s="137"/>
      <c r="W94" s="137"/>
      <c r="X94" s="137"/>
      <c r="Y94" s="137"/>
      <c r="Z94" s="137"/>
    </row>
    <row r="95" spans="1:26">
      <c r="A95" s="148">
        <v>3236</v>
      </c>
      <c r="B95" s="149" t="s">
        <v>95</v>
      </c>
      <c r="C95" s="137">
        <f t="shared" si="67"/>
        <v>0</v>
      </c>
      <c r="D95" s="137"/>
      <c r="E95" s="137"/>
      <c r="F95" s="137"/>
      <c r="G95" s="137"/>
      <c r="H95" s="137"/>
      <c r="I95" s="137"/>
      <c r="J95" s="137"/>
      <c r="K95" s="137">
        <f t="shared" si="69"/>
        <v>0</v>
      </c>
      <c r="L95" s="137"/>
      <c r="M95" s="137"/>
      <c r="N95" s="137"/>
      <c r="O95" s="137"/>
      <c r="P95" s="137"/>
      <c r="Q95" s="137"/>
      <c r="R95" s="137"/>
      <c r="S95" s="137">
        <f t="shared" si="72"/>
        <v>0</v>
      </c>
      <c r="T95" s="137"/>
      <c r="U95" s="137"/>
      <c r="V95" s="137"/>
      <c r="W95" s="137"/>
      <c r="X95" s="137"/>
      <c r="Y95" s="137"/>
      <c r="Z95" s="137"/>
    </row>
    <row r="96" spans="1:26" s="3" customFormat="1">
      <c r="A96" s="148">
        <v>3237</v>
      </c>
      <c r="B96" s="149" t="s">
        <v>97</v>
      </c>
      <c r="C96" s="137">
        <f t="shared" si="67"/>
        <v>0</v>
      </c>
      <c r="D96" s="137"/>
      <c r="E96" s="137"/>
      <c r="F96" s="137">
        <v>0</v>
      </c>
      <c r="G96" s="137"/>
      <c r="H96" s="137"/>
      <c r="I96" s="137"/>
      <c r="J96" s="137"/>
      <c r="K96" s="137">
        <f t="shared" si="69"/>
        <v>0</v>
      </c>
      <c r="L96" s="137"/>
      <c r="M96" s="137"/>
      <c r="N96" s="137">
        <v>0</v>
      </c>
      <c r="O96" s="137"/>
      <c r="P96" s="137"/>
      <c r="Q96" s="137"/>
      <c r="R96" s="137"/>
      <c r="S96" s="137">
        <f t="shared" si="72"/>
        <v>0</v>
      </c>
      <c r="T96" s="137"/>
      <c r="U96" s="137"/>
      <c r="V96" s="137">
        <v>0</v>
      </c>
      <c r="W96" s="137"/>
      <c r="X96" s="137"/>
      <c r="Y96" s="137"/>
      <c r="Z96" s="137"/>
    </row>
    <row r="97" spans="1:26" s="3" customFormat="1">
      <c r="A97" s="148">
        <v>3238</v>
      </c>
      <c r="B97" s="149" t="s">
        <v>99</v>
      </c>
      <c r="C97" s="137">
        <f t="shared" si="67"/>
        <v>0</v>
      </c>
      <c r="D97" s="137"/>
      <c r="E97" s="137"/>
      <c r="F97" s="137"/>
      <c r="G97" s="137"/>
      <c r="H97" s="137"/>
      <c r="I97" s="137"/>
      <c r="J97" s="137"/>
      <c r="K97" s="137">
        <f t="shared" si="69"/>
        <v>0</v>
      </c>
      <c r="L97" s="137"/>
      <c r="M97" s="137"/>
      <c r="N97" s="137"/>
      <c r="O97" s="137"/>
      <c r="P97" s="137"/>
      <c r="Q97" s="137"/>
      <c r="R97" s="137"/>
      <c r="S97" s="137">
        <f t="shared" si="72"/>
        <v>0</v>
      </c>
      <c r="T97" s="137"/>
      <c r="U97" s="137"/>
      <c r="V97" s="137"/>
      <c r="W97" s="137"/>
      <c r="X97" s="137"/>
      <c r="Y97" s="137"/>
      <c r="Z97" s="137"/>
    </row>
    <row r="98" spans="1:26" s="3" customFormat="1">
      <c r="A98" s="148">
        <v>3239</v>
      </c>
      <c r="B98" s="149" t="s">
        <v>101</v>
      </c>
      <c r="C98" s="137">
        <f t="shared" si="67"/>
        <v>0</v>
      </c>
      <c r="D98" s="134"/>
      <c r="E98" s="134"/>
      <c r="F98" s="134"/>
      <c r="G98" s="134"/>
      <c r="H98" s="134"/>
      <c r="I98" s="134"/>
      <c r="J98" s="134"/>
      <c r="K98" s="137">
        <f t="shared" si="69"/>
        <v>0</v>
      </c>
      <c r="L98" s="134"/>
      <c r="M98" s="134"/>
      <c r="N98" s="134"/>
      <c r="O98" s="134"/>
      <c r="P98" s="134"/>
      <c r="Q98" s="134"/>
      <c r="R98" s="134"/>
      <c r="S98" s="137">
        <f t="shared" si="72"/>
        <v>0</v>
      </c>
      <c r="T98" s="134"/>
      <c r="U98" s="134"/>
      <c r="V98" s="134"/>
      <c r="W98" s="134"/>
      <c r="X98" s="134"/>
      <c r="Y98" s="134"/>
      <c r="Z98" s="134"/>
    </row>
    <row r="99" spans="1:26" s="3" customFormat="1" ht="24">
      <c r="A99" s="148">
        <v>3241</v>
      </c>
      <c r="B99" s="149" t="s">
        <v>103</v>
      </c>
      <c r="C99" s="137">
        <f t="shared" si="67"/>
        <v>0</v>
      </c>
      <c r="D99" s="137"/>
      <c r="E99" s="137"/>
      <c r="F99" s="137"/>
      <c r="G99" s="137"/>
      <c r="H99" s="137"/>
      <c r="I99" s="137"/>
      <c r="J99" s="137"/>
      <c r="K99" s="137">
        <f t="shared" si="69"/>
        <v>0</v>
      </c>
      <c r="L99" s="137"/>
      <c r="M99" s="137"/>
      <c r="N99" s="137"/>
      <c r="O99" s="137"/>
      <c r="P99" s="137"/>
      <c r="Q99" s="137"/>
      <c r="R99" s="137"/>
      <c r="S99" s="137">
        <f t="shared" si="72"/>
        <v>0</v>
      </c>
      <c r="T99" s="137"/>
      <c r="U99" s="137"/>
      <c r="V99" s="137"/>
      <c r="W99" s="137"/>
      <c r="X99" s="137"/>
      <c r="Y99" s="137"/>
      <c r="Z99" s="137"/>
    </row>
    <row r="100" spans="1:26" s="3" customFormat="1">
      <c r="A100" s="148">
        <v>3291</v>
      </c>
      <c r="B100" s="152" t="s">
        <v>107</v>
      </c>
      <c r="C100" s="137">
        <f t="shared" si="67"/>
        <v>0</v>
      </c>
      <c r="D100" s="137"/>
      <c r="E100" s="137"/>
      <c r="F100" s="137"/>
      <c r="G100" s="137"/>
      <c r="H100" s="137"/>
      <c r="I100" s="137"/>
      <c r="J100" s="137"/>
      <c r="K100" s="137">
        <f t="shared" si="69"/>
        <v>0</v>
      </c>
      <c r="L100" s="137"/>
      <c r="M100" s="137"/>
      <c r="N100" s="137"/>
      <c r="O100" s="137"/>
      <c r="P100" s="137"/>
      <c r="Q100" s="137"/>
      <c r="R100" s="137"/>
      <c r="S100" s="137">
        <f t="shared" si="72"/>
        <v>0</v>
      </c>
      <c r="T100" s="137"/>
      <c r="U100" s="137"/>
      <c r="V100" s="137"/>
      <c r="W100" s="137"/>
      <c r="X100" s="137"/>
      <c r="Y100" s="137"/>
      <c r="Z100" s="137"/>
    </row>
    <row r="101" spans="1:26" s="3" customFormat="1">
      <c r="A101" s="148">
        <v>3292</v>
      </c>
      <c r="B101" s="149" t="s">
        <v>109</v>
      </c>
      <c r="C101" s="137">
        <f t="shared" si="67"/>
        <v>0</v>
      </c>
      <c r="D101" s="137"/>
      <c r="E101" s="137"/>
      <c r="F101" s="137"/>
      <c r="G101" s="137"/>
      <c r="H101" s="137"/>
      <c r="I101" s="137"/>
      <c r="J101" s="137"/>
      <c r="K101" s="137">
        <f t="shared" si="69"/>
        <v>0</v>
      </c>
      <c r="L101" s="137"/>
      <c r="M101" s="137"/>
      <c r="N101" s="137"/>
      <c r="O101" s="137"/>
      <c r="P101" s="137"/>
      <c r="Q101" s="137"/>
      <c r="R101" s="137"/>
      <c r="S101" s="137">
        <f t="shared" si="72"/>
        <v>0</v>
      </c>
      <c r="T101" s="137"/>
      <c r="U101" s="137"/>
      <c r="V101" s="137"/>
      <c r="W101" s="137"/>
      <c r="X101" s="137"/>
      <c r="Y101" s="137"/>
      <c r="Z101" s="137"/>
    </row>
    <row r="102" spans="1:26" s="3" customFormat="1">
      <c r="A102" s="148">
        <v>3293</v>
      </c>
      <c r="B102" s="149" t="s">
        <v>111</v>
      </c>
      <c r="C102" s="137">
        <f t="shared" si="67"/>
        <v>0</v>
      </c>
      <c r="D102" s="137"/>
      <c r="E102" s="137"/>
      <c r="F102" s="137"/>
      <c r="G102" s="137"/>
      <c r="H102" s="137"/>
      <c r="I102" s="137"/>
      <c r="J102" s="137"/>
      <c r="K102" s="137">
        <f t="shared" si="69"/>
        <v>0</v>
      </c>
      <c r="L102" s="137"/>
      <c r="M102" s="137"/>
      <c r="N102" s="137"/>
      <c r="O102" s="137"/>
      <c r="P102" s="137"/>
      <c r="Q102" s="137"/>
      <c r="R102" s="137"/>
      <c r="S102" s="137">
        <f t="shared" si="72"/>
        <v>0</v>
      </c>
      <c r="T102" s="137"/>
      <c r="U102" s="137"/>
      <c r="V102" s="137"/>
      <c r="W102" s="137"/>
      <c r="X102" s="137"/>
      <c r="Y102" s="137"/>
      <c r="Z102" s="137"/>
    </row>
    <row r="103" spans="1:26">
      <c r="A103" s="148">
        <v>3294</v>
      </c>
      <c r="B103" s="149" t="s">
        <v>337</v>
      </c>
      <c r="C103" s="137">
        <f t="shared" si="67"/>
        <v>0</v>
      </c>
      <c r="D103" s="137"/>
      <c r="E103" s="137"/>
      <c r="F103" s="137"/>
      <c r="G103" s="137"/>
      <c r="H103" s="137"/>
      <c r="I103" s="137"/>
      <c r="J103" s="137"/>
      <c r="K103" s="137">
        <f t="shared" si="69"/>
        <v>0</v>
      </c>
      <c r="L103" s="137"/>
      <c r="M103" s="137"/>
      <c r="N103" s="137"/>
      <c r="O103" s="137"/>
      <c r="P103" s="137"/>
      <c r="Q103" s="137"/>
      <c r="R103" s="137"/>
      <c r="S103" s="137">
        <f t="shared" si="72"/>
        <v>0</v>
      </c>
      <c r="T103" s="137"/>
      <c r="U103" s="137"/>
      <c r="V103" s="137"/>
      <c r="W103" s="137"/>
      <c r="X103" s="137"/>
      <c r="Y103" s="137"/>
      <c r="Z103" s="137"/>
    </row>
    <row r="104" spans="1:26" s="3" customFormat="1" ht="25.5" customHeight="1">
      <c r="A104" s="148">
        <v>3295</v>
      </c>
      <c r="B104" s="149" t="s">
        <v>115</v>
      </c>
      <c r="C104" s="137">
        <f t="shared" si="67"/>
        <v>0</v>
      </c>
      <c r="D104" s="137"/>
      <c r="E104" s="137"/>
      <c r="F104" s="137"/>
      <c r="G104" s="137"/>
      <c r="H104" s="137"/>
      <c r="I104" s="137"/>
      <c r="J104" s="137"/>
      <c r="K104" s="137">
        <f t="shared" si="69"/>
        <v>0</v>
      </c>
      <c r="L104" s="137"/>
      <c r="M104" s="137"/>
      <c r="N104" s="137"/>
      <c r="O104" s="137"/>
      <c r="P104" s="137"/>
      <c r="Q104" s="137"/>
      <c r="R104" s="137"/>
      <c r="S104" s="137">
        <f t="shared" si="72"/>
        <v>0</v>
      </c>
      <c r="T104" s="137"/>
      <c r="U104" s="137"/>
      <c r="V104" s="137"/>
      <c r="W104" s="137"/>
      <c r="X104" s="137"/>
      <c r="Y104" s="137"/>
      <c r="Z104" s="137"/>
    </row>
    <row r="105" spans="1:26" s="3" customFormat="1">
      <c r="A105" s="148">
        <v>3299</v>
      </c>
      <c r="B105" s="149" t="s">
        <v>338</v>
      </c>
      <c r="C105" s="137">
        <f t="shared" si="67"/>
        <v>3000</v>
      </c>
      <c r="D105" s="137"/>
      <c r="E105" s="137"/>
      <c r="F105" s="137">
        <v>3000</v>
      </c>
      <c r="G105" s="137"/>
      <c r="H105" s="137"/>
      <c r="I105" s="137"/>
      <c r="J105" s="137"/>
      <c r="K105" s="137">
        <f t="shared" si="69"/>
        <v>3000</v>
      </c>
      <c r="L105" s="137"/>
      <c r="M105" s="137"/>
      <c r="N105" s="137">
        <v>3000</v>
      </c>
      <c r="O105" s="137"/>
      <c r="P105" s="137"/>
      <c r="Q105" s="137"/>
      <c r="R105" s="137"/>
      <c r="S105" s="137">
        <f t="shared" si="72"/>
        <v>3000</v>
      </c>
      <c r="T105" s="137"/>
      <c r="U105" s="137"/>
      <c r="V105" s="137">
        <v>3000</v>
      </c>
      <c r="W105" s="137"/>
      <c r="X105" s="137"/>
      <c r="Y105" s="137"/>
      <c r="Z105" s="137"/>
    </row>
    <row r="106" spans="1:26" s="60" customFormat="1">
      <c r="A106" s="148"/>
      <c r="B106" s="149"/>
      <c r="C106" s="137">
        <f t="shared" si="67"/>
        <v>0</v>
      </c>
      <c r="D106" s="137"/>
      <c r="E106" s="137"/>
      <c r="F106" s="137"/>
      <c r="G106" s="137"/>
      <c r="H106" s="137"/>
      <c r="I106" s="137"/>
      <c r="J106" s="137"/>
      <c r="K106" s="137">
        <f t="shared" si="69"/>
        <v>0</v>
      </c>
      <c r="L106" s="137"/>
      <c r="M106" s="137"/>
      <c r="N106" s="137"/>
      <c r="O106" s="137"/>
      <c r="P106" s="137"/>
      <c r="Q106" s="137"/>
      <c r="R106" s="137"/>
      <c r="S106" s="137">
        <f t="shared" si="72"/>
        <v>0</v>
      </c>
      <c r="T106" s="137"/>
      <c r="U106" s="137"/>
      <c r="V106" s="137"/>
      <c r="W106" s="137"/>
      <c r="X106" s="137"/>
      <c r="Y106" s="137"/>
      <c r="Z106" s="137"/>
    </row>
    <row r="107" spans="1:26" s="3" customFormat="1" ht="24">
      <c r="A107" s="153" t="s">
        <v>159</v>
      </c>
      <c r="B107" s="154" t="s">
        <v>160</v>
      </c>
      <c r="C107" s="138">
        <f t="shared" si="67"/>
        <v>0</v>
      </c>
      <c r="D107" s="138">
        <f>D108+D110+D111+D112+D113+D114+D115</f>
        <v>0</v>
      </c>
      <c r="E107" s="138">
        <f>E108+E110+E111+E112+E113+E114+E115</f>
        <v>0</v>
      </c>
      <c r="F107" s="138">
        <f>F108+F109+F110+F111+F112+F113+F114+F115</f>
        <v>0</v>
      </c>
      <c r="G107" s="138">
        <f>G108+G109+G110+G111+G112+G113+G114+G115</f>
        <v>0</v>
      </c>
      <c r="H107" s="138">
        <f>H108</f>
        <v>0</v>
      </c>
      <c r="I107" s="138">
        <f>I108</f>
        <v>0</v>
      </c>
      <c r="J107" s="138">
        <f>J108</f>
        <v>0</v>
      </c>
      <c r="K107" s="138">
        <f t="shared" si="69"/>
        <v>0</v>
      </c>
      <c r="L107" s="138">
        <f>L108+L110+L111+L112+L113+L114+L115</f>
        <v>0</v>
      </c>
      <c r="M107" s="138">
        <f>M108+M110+M111+M112+M113+M114+M115</f>
        <v>0</v>
      </c>
      <c r="N107" s="138">
        <f>N108+N109+N110+N111+N112+N113+N114+N115</f>
        <v>0</v>
      </c>
      <c r="O107" s="138">
        <f>O108+O109+O110+O111+O112+O113+O114+O115</f>
        <v>0</v>
      </c>
      <c r="P107" s="138">
        <f>P108</f>
        <v>0</v>
      </c>
      <c r="Q107" s="138">
        <f>Q108</f>
        <v>0</v>
      </c>
      <c r="R107" s="138">
        <f>R108</f>
        <v>0</v>
      </c>
      <c r="S107" s="138">
        <f t="shared" si="72"/>
        <v>0</v>
      </c>
      <c r="T107" s="138">
        <f>T108+T110+T111+T112+T113+T114+T115</f>
        <v>0</v>
      </c>
      <c r="U107" s="138">
        <f>U108+U110+U111+U112+U113+U114+U115</f>
        <v>0</v>
      </c>
      <c r="V107" s="138">
        <f>V108+V109+V110+V111+V112+V113+V114+V115</f>
        <v>0</v>
      </c>
      <c r="W107" s="138">
        <f>W108+W109+W110+W111+W112+W113+W114+W115</f>
        <v>0</v>
      </c>
      <c r="X107" s="138">
        <f>X108</f>
        <v>0</v>
      </c>
      <c r="Y107" s="138">
        <f>Y108</f>
        <v>0</v>
      </c>
      <c r="Z107" s="138">
        <f>Z108</f>
        <v>0</v>
      </c>
    </row>
    <row r="108" spans="1:26" s="3" customFormat="1">
      <c r="A108" s="148">
        <v>4221</v>
      </c>
      <c r="B108" s="149" t="s">
        <v>167</v>
      </c>
      <c r="C108" s="137">
        <f t="shared" si="67"/>
        <v>0</v>
      </c>
      <c r="D108" s="137"/>
      <c r="E108" s="137"/>
      <c r="F108" s="151"/>
      <c r="G108" s="137"/>
      <c r="H108" s="137"/>
      <c r="I108" s="137"/>
      <c r="J108" s="137"/>
      <c r="K108" s="137">
        <f t="shared" si="69"/>
        <v>0</v>
      </c>
      <c r="L108" s="137"/>
      <c r="M108" s="137"/>
      <c r="N108" s="151"/>
      <c r="O108" s="137"/>
      <c r="P108" s="137"/>
      <c r="Q108" s="137"/>
      <c r="R108" s="137"/>
      <c r="S108" s="137">
        <f t="shared" si="72"/>
        <v>0</v>
      </c>
      <c r="T108" s="137"/>
      <c r="U108" s="137"/>
      <c r="V108" s="151"/>
      <c r="W108" s="137"/>
      <c r="X108" s="137"/>
      <c r="Y108" s="137"/>
      <c r="Z108" s="137"/>
    </row>
    <row r="109" spans="1:26" s="3" customFormat="1">
      <c r="A109" s="148">
        <v>4221</v>
      </c>
      <c r="B109" s="149" t="s">
        <v>167</v>
      </c>
      <c r="C109" s="137">
        <f t="shared" si="67"/>
        <v>0</v>
      </c>
      <c r="D109" s="137"/>
      <c r="E109" s="137"/>
      <c r="F109" s="151"/>
      <c r="G109" s="137"/>
      <c r="H109" s="137"/>
      <c r="I109" s="137"/>
      <c r="J109" s="137"/>
      <c r="K109" s="137">
        <f t="shared" si="69"/>
        <v>0</v>
      </c>
      <c r="L109" s="137"/>
      <c r="M109" s="137"/>
      <c r="N109" s="151"/>
      <c r="O109" s="137"/>
      <c r="P109" s="137"/>
      <c r="Q109" s="137"/>
      <c r="R109" s="137"/>
      <c r="S109" s="137">
        <f t="shared" si="72"/>
        <v>0</v>
      </c>
      <c r="T109" s="137"/>
      <c r="U109" s="137"/>
      <c r="V109" s="151"/>
      <c r="W109" s="137"/>
      <c r="X109" s="137"/>
      <c r="Y109" s="137"/>
      <c r="Z109" s="137"/>
    </row>
    <row r="110" spans="1:26" s="3" customFormat="1">
      <c r="A110" s="148">
        <v>4222</v>
      </c>
      <c r="B110" s="149" t="s">
        <v>169</v>
      </c>
      <c r="C110" s="137">
        <f t="shared" si="67"/>
        <v>0</v>
      </c>
      <c r="D110" s="137"/>
      <c r="E110" s="137"/>
      <c r="F110" s="151">
        <v>0</v>
      </c>
      <c r="G110" s="137"/>
      <c r="H110" s="137"/>
      <c r="I110" s="137"/>
      <c r="J110" s="137"/>
      <c r="K110" s="137">
        <f t="shared" si="69"/>
        <v>0</v>
      </c>
      <c r="L110" s="137"/>
      <c r="M110" s="137"/>
      <c r="N110" s="151">
        <v>0</v>
      </c>
      <c r="O110" s="137"/>
      <c r="P110" s="137"/>
      <c r="Q110" s="137"/>
      <c r="R110" s="137"/>
      <c r="S110" s="137">
        <f t="shared" si="72"/>
        <v>0</v>
      </c>
      <c r="T110" s="137"/>
      <c r="U110" s="137"/>
      <c r="V110" s="151">
        <v>0</v>
      </c>
      <c r="W110" s="137"/>
      <c r="X110" s="137"/>
      <c r="Y110" s="137"/>
      <c r="Z110" s="137"/>
    </row>
    <row r="111" spans="1:26" s="3" customFormat="1">
      <c r="A111" s="148">
        <v>4223</v>
      </c>
      <c r="B111" s="149" t="s">
        <v>171</v>
      </c>
      <c r="C111" s="137">
        <f t="shared" si="67"/>
        <v>0</v>
      </c>
      <c r="D111" s="137"/>
      <c r="E111" s="137"/>
      <c r="F111" s="151"/>
      <c r="G111" s="137"/>
      <c r="H111" s="137"/>
      <c r="I111" s="137"/>
      <c r="J111" s="137"/>
      <c r="K111" s="137">
        <f t="shared" si="69"/>
        <v>0</v>
      </c>
      <c r="L111" s="137"/>
      <c r="M111" s="137"/>
      <c r="N111" s="151"/>
      <c r="O111" s="137"/>
      <c r="P111" s="137"/>
      <c r="Q111" s="137"/>
      <c r="R111" s="137"/>
      <c r="S111" s="137">
        <f t="shared" si="72"/>
        <v>0</v>
      </c>
      <c r="T111" s="137"/>
      <c r="U111" s="137"/>
      <c r="V111" s="151"/>
      <c r="W111" s="137"/>
      <c r="X111" s="137"/>
      <c r="Y111" s="137"/>
      <c r="Z111" s="137"/>
    </row>
    <row r="112" spans="1:26" s="3" customFormat="1">
      <c r="A112" s="148">
        <v>4224</v>
      </c>
      <c r="B112" s="149" t="s">
        <v>173</v>
      </c>
      <c r="C112" s="137">
        <f t="shared" si="67"/>
        <v>0</v>
      </c>
      <c r="D112" s="137"/>
      <c r="E112" s="137"/>
      <c r="F112" s="151"/>
      <c r="G112" s="137"/>
      <c r="H112" s="137"/>
      <c r="I112" s="137"/>
      <c r="J112" s="137"/>
      <c r="K112" s="137">
        <f t="shared" si="69"/>
        <v>0</v>
      </c>
      <c r="L112" s="137"/>
      <c r="M112" s="137"/>
      <c r="N112" s="151"/>
      <c r="O112" s="137"/>
      <c r="P112" s="137"/>
      <c r="Q112" s="137"/>
      <c r="R112" s="137"/>
      <c r="S112" s="137">
        <f t="shared" si="72"/>
        <v>0</v>
      </c>
      <c r="T112" s="137"/>
      <c r="U112" s="137"/>
      <c r="V112" s="151"/>
      <c r="W112" s="137"/>
      <c r="X112" s="137"/>
      <c r="Y112" s="137"/>
      <c r="Z112" s="137"/>
    </row>
    <row r="113" spans="1:26" s="3" customFormat="1">
      <c r="A113" s="148">
        <v>4225</v>
      </c>
      <c r="B113" s="149" t="s">
        <v>340</v>
      </c>
      <c r="C113" s="137">
        <f t="shared" si="67"/>
        <v>0</v>
      </c>
      <c r="D113" s="137"/>
      <c r="E113" s="137"/>
      <c r="F113" s="151"/>
      <c r="G113" s="137"/>
      <c r="H113" s="137"/>
      <c r="I113" s="137"/>
      <c r="J113" s="137"/>
      <c r="K113" s="137">
        <f t="shared" si="69"/>
        <v>0</v>
      </c>
      <c r="L113" s="137"/>
      <c r="M113" s="137"/>
      <c r="N113" s="151"/>
      <c r="O113" s="137"/>
      <c r="P113" s="137"/>
      <c r="Q113" s="137"/>
      <c r="R113" s="137"/>
      <c r="S113" s="137">
        <f t="shared" si="72"/>
        <v>0</v>
      </c>
      <c r="T113" s="137"/>
      <c r="U113" s="137"/>
      <c r="V113" s="151"/>
      <c r="W113" s="137"/>
      <c r="X113" s="137"/>
      <c r="Y113" s="137"/>
      <c r="Z113" s="137"/>
    </row>
    <row r="114" spans="1:26" s="3" customFormat="1">
      <c r="A114" s="148">
        <v>4226</v>
      </c>
      <c r="B114" s="149" t="s">
        <v>177</v>
      </c>
      <c r="C114" s="137">
        <f t="shared" si="67"/>
        <v>0</v>
      </c>
      <c r="D114" s="137"/>
      <c r="E114" s="137"/>
      <c r="F114" s="151"/>
      <c r="G114" s="137"/>
      <c r="H114" s="137"/>
      <c r="I114" s="137"/>
      <c r="J114" s="137"/>
      <c r="K114" s="137">
        <f t="shared" si="69"/>
        <v>0</v>
      </c>
      <c r="L114" s="137"/>
      <c r="M114" s="137"/>
      <c r="N114" s="151"/>
      <c r="O114" s="137"/>
      <c r="P114" s="137"/>
      <c r="Q114" s="137"/>
      <c r="R114" s="137"/>
      <c r="S114" s="137">
        <f t="shared" si="72"/>
        <v>0</v>
      </c>
      <c r="T114" s="137"/>
      <c r="U114" s="137"/>
      <c r="V114" s="151"/>
      <c r="W114" s="137"/>
      <c r="X114" s="137"/>
      <c r="Y114" s="137"/>
      <c r="Z114" s="137"/>
    </row>
    <row r="115" spans="1:26">
      <c r="A115" s="148">
        <v>4227</v>
      </c>
      <c r="B115" s="152" t="s">
        <v>48</v>
      </c>
      <c r="C115" s="137">
        <f t="shared" si="67"/>
        <v>0</v>
      </c>
      <c r="D115" s="137"/>
      <c r="E115" s="137"/>
      <c r="F115" s="151"/>
      <c r="G115" s="137"/>
      <c r="H115" s="137"/>
      <c r="I115" s="137"/>
      <c r="J115" s="137"/>
      <c r="K115" s="137">
        <f t="shared" si="69"/>
        <v>0</v>
      </c>
      <c r="L115" s="137"/>
      <c r="M115" s="137"/>
      <c r="N115" s="151"/>
      <c r="O115" s="137"/>
      <c r="P115" s="137"/>
      <c r="Q115" s="137"/>
      <c r="R115" s="137"/>
      <c r="S115" s="137">
        <f t="shared" si="72"/>
        <v>0</v>
      </c>
      <c r="T115" s="137"/>
      <c r="U115" s="137"/>
      <c r="V115" s="151"/>
      <c r="W115" s="137"/>
      <c r="X115" s="137"/>
      <c r="Y115" s="137"/>
      <c r="Z115" s="137"/>
    </row>
    <row r="116" spans="1:26">
      <c r="A116" s="148"/>
      <c r="B116" s="149"/>
      <c r="C116" s="137"/>
      <c r="D116" s="137"/>
      <c r="E116" s="137"/>
      <c r="F116" s="137"/>
      <c r="G116" s="137"/>
      <c r="H116" s="137"/>
      <c r="I116" s="137"/>
      <c r="J116" s="137"/>
      <c r="K116" s="137"/>
      <c r="L116" s="137"/>
      <c r="M116" s="137"/>
      <c r="N116" s="137"/>
      <c r="O116" s="137"/>
      <c r="P116" s="137"/>
      <c r="Q116" s="137"/>
      <c r="R116" s="137"/>
      <c r="S116" s="137"/>
      <c r="T116" s="137"/>
      <c r="U116" s="137"/>
      <c r="V116" s="137"/>
      <c r="W116" s="137"/>
      <c r="X116" s="137"/>
      <c r="Y116" s="137"/>
      <c r="Z116" s="137"/>
    </row>
    <row r="117" spans="1:26" s="3" customFormat="1">
      <c r="A117" s="148"/>
      <c r="B117" s="149"/>
      <c r="C117" s="137"/>
      <c r="D117" s="137"/>
      <c r="E117" s="137"/>
      <c r="F117" s="137"/>
      <c r="G117" s="137"/>
      <c r="H117" s="137"/>
      <c r="I117" s="137"/>
      <c r="J117" s="137"/>
      <c r="K117" s="137"/>
      <c r="L117" s="137"/>
      <c r="M117" s="137"/>
      <c r="N117" s="137"/>
      <c r="O117" s="137"/>
      <c r="P117" s="137"/>
      <c r="Q117" s="137"/>
      <c r="R117" s="137"/>
      <c r="S117" s="137"/>
      <c r="T117" s="137"/>
      <c r="U117" s="137"/>
      <c r="V117" s="137"/>
      <c r="W117" s="137"/>
      <c r="X117" s="137"/>
      <c r="Y117" s="137"/>
      <c r="Z117" s="137"/>
    </row>
    <row r="118" spans="1:26" s="3" customFormat="1" ht="25.5">
      <c r="A118" s="141" t="s">
        <v>38</v>
      </c>
      <c r="B118" s="155" t="s">
        <v>345</v>
      </c>
      <c r="C118" s="143">
        <f>SUM(D118:J118)</f>
        <v>35674.449999999997</v>
      </c>
      <c r="D118" s="143">
        <f>D119</f>
        <v>13000</v>
      </c>
      <c r="E118" s="143">
        <f>E119</f>
        <v>0</v>
      </c>
      <c r="F118" s="143">
        <f>F119</f>
        <v>0</v>
      </c>
      <c r="G118" s="143">
        <f>G119</f>
        <v>22674.45</v>
      </c>
      <c r="H118" s="143">
        <f>H129</f>
        <v>0</v>
      </c>
      <c r="I118" s="143">
        <f>I129</f>
        <v>0</v>
      </c>
      <c r="J118" s="143">
        <f>J129</f>
        <v>0</v>
      </c>
      <c r="K118" s="143">
        <f>SUM(L118:R118)</f>
        <v>35674.449999999997</v>
      </c>
      <c r="L118" s="143">
        <f>L119</f>
        <v>13000</v>
      </c>
      <c r="M118" s="143">
        <f>M119</f>
        <v>0</v>
      </c>
      <c r="N118" s="143">
        <f>N119</f>
        <v>0</v>
      </c>
      <c r="O118" s="143">
        <f>O119</f>
        <v>22674.45</v>
      </c>
      <c r="P118" s="143">
        <f>P129</f>
        <v>0</v>
      </c>
      <c r="Q118" s="143">
        <f>Q129</f>
        <v>0</v>
      </c>
      <c r="R118" s="143">
        <f>R129</f>
        <v>0</v>
      </c>
      <c r="S118" s="143">
        <f>SUM(T118:Z118)</f>
        <v>35674.449999999997</v>
      </c>
      <c r="T118" s="143">
        <f>T119</f>
        <v>13000</v>
      </c>
      <c r="U118" s="143">
        <f>U119</f>
        <v>0</v>
      </c>
      <c r="V118" s="143">
        <f>V119</f>
        <v>0</v>
      </c>
      <c r="W118" s="143">
        <f>W119</f>
        <v>22674.45</v>
      </c>
      <c r="X118" s="143">
        <f>X129</f>
        <v>0</v>
      </c>
      <c r="Y118" s="143">
        <f>Y129</f>
        <v>0</v>
      </c>
      <c r="Z118" s="143">
        <f>Z129</f>
        <v>0</v>
      </c>
    </row>
    <row r="119" spans="1:26" s="3" customFormat="1">
      <c r="A119" s="132">
        <v>3</v>
      </c>
      <c r="B119" s="144" t="s">
        <v>333</v>
      </c>
      <c r="C119" s="137">
        <f>SUM(D119:J119)</f>
        <v>35674.449999999997</v>
      </c>
      <c r="D119" s="137">
        <f>D120+D129+D156</f>
        <v>13000</v>
      </c>
      <c r="E119" s="137">
        <f t="shared" ref="E119:J119" si="80">E120+E129+E156</f>
        <v>0</v>
      </c>
      <c r="F119" s="137">
        <f t="shared" si="80"/>
        <v>0</v>
      </c>
      <c r="G119" s="137">
        <f t="shared" si="80"/>
        <v>22674.45</v>
      </c>
      <c r="H119" s="137">
        <f t="shared" si="80"/>
        <v>0</v>
      </c>
      <c r="I119" s="137">
        <f t="shared" si="80"/>
        <v>0</v>
      </c>
      <c r="J119" s="137">
        <f t="shared" si="80"/>
        <v>0</v>
      </c>
      <c r="K119" s="137">
        <f>SUM(L119:R119)</f>
        <v>35674.449999999997</v>
      </c>
      <c r="L119" s="137">
        <f>L120+L129+L156</f>
        <v>13000</v>
      </c>
      <c r="M119" s="137">
        <f t="shared" ref="M119:R119" si="81">M120+M129+M156</f>
        <v>0</v>
      </c>
      <c r="N119" s="137">
        <f t="shared" si="81"/>
        <v>0</v>
      </c>
      <c r="O119" s="137">
        <f t="shared" si="81"/>
        <v>22674.45</v>
      </c>
      <c r="P119" s="137">
        <f t="shared" si="81"/>
        <v>0</v>
      </c>
      <c r="Q119" s="137">
        <f t="shared" si="81"/>
        <v>0</v>
      </c>
      <c r="R119" s="137">
        <f t="shared" si="81"/>
        <v>0</v>
      </c>
      <c r="S119" s="137">
        <f>SUM(T119:Z119)</f>
        <v>35674.449999999997</v>
      </c>
      <c r="T119" s="137">
        <f>T120+T129+T156</f>
        <v>13000</v>
      </c>
      <c r="U119" s="137">
        <f t="shared" ref="U119:Z119" si="82">U120+U129+U156</f>
        <v>0</v>
      </c>
      <c r="V119" s="137">
        <f t="shared" si="82"/>
        <v>0</v>
      </c>
      <c r="W119" s="137">
        <f t="shared" si="82"/>
        <v>22674.45</v>
      </c>
      <c r="X119" s="137">
        <f t="shared" si="82"/>
        <v>0</v>
      </c>
      <c r="Y119" s="137">
        <f t="shared" si="82"/>
        <v>0</v>
      </c>
      <c r="Z119" s="137">
        <f t="shared" si="82"/>
        <v>0</v>
      </c>
    </row>
    <row r="120" spans="1:26" s="3" customFormat="1">
      <c r="A120" s="145">
        <v>31</v>
      </c>
      <c r="B120" s="146" t="s">
        <v>21</v>
      </c>
      <c r="C120" s="138">
        <f>SUM(C121:C127)</f>
        <v>0</v>
      </c>
      <c r="D120" s="138">
        <f>SUM(D121:D127)</f>
        <v>0</v>
      </c>
      <c r="E120" s="138">
        <f>SUM(E121:E127)</f>
        <v>0</v>
      </c>
      <c r="F120" s="138">
        <f>SUM(F121:F127)</f>
        <v>0</v>
      </c>
      <c r="G120" s="138">
        <f>SUM(G121:G127)</f>
        <v>0</v>
      </c>
      <c r="H120" s="138"/>
      <c r="I120" s="138"/>
      <c r="J120" s="138"/>
      <c r="K120" s="138">
        <f>SUM(K121:K127)</f>
        <v>0</v>
      </c>
      <c r="L120" s="138">
        <f>SUM(L121:L127)</f>
        <v>0</v>
      </c>
      <c r="M120" s="138">
        <f>SUM(M121:M127)</f>
        <v>0</v>
      </c>
      <c r="N120" s="138">
        <f>SUM(N121:N127)</f>
        <v>0</v>
      </c>
      <c r="O120" s="138">
        <f>SUM(O121:O127)</f>
        <v>0</v>
      </c>
      <c r="P120" s="138"/>
      <c r="Q120" s="138"/>
      <c r="R120" s="138"/>
      <c r="S120" s="138">
        <f>SUM(S121:S127)</f>
        <v>0</v>
      </c>
      <c r="T120" s="138">
        <f>SUM(T121:T127)</f>
        <v>0</v>
      </c>
      <c r="U120" s="138">
        <f>SUM(U121:U127)</f>
        <v>0</v>
      </c>
      <c r="V120" s="138">
        <f>SUM(V121:V127)</f>
        <v>0</v>
      </c>
      <c r="W120" s="138">
        <f>SUM(W121:W127)</f>
        <v>0</v>
      </c>
      <c r="X120" s="138"/>
      <c r="Y120" s="138"/>
      <c r="Z120" s="138"/>
    </row>
    <row r="121" spans="1:26" s="3" customFormat="1">
      <c r="A121" s="147">
        <v>3111</v>
      </c>
      <c r="B121" s="133" t="s">
        <v>334</v>
      </c>
      <c r="C121" s="137">
        <f>SUM(D121:G121)</f>
        <v>0</v>
      </c>
      <c r="D121" s="137">
        <v>0</v>
      </c>
      <c r="E121" s="137"/>
      <c r="F121" s="137"/>
      <c r="G121" s="137"/>
      <c r="H121" s="137"/>
      <c r="I121" s="137"/>
      <c r="J121" s="137"/>
      <c r="K121" s="137">
        <f>SUM(L121:O121)</f>
        <v>0</v>
      </c>
      <c r="L121" s="137">
        <v>0</v>
      </c>
      <c r="M121" s="137"/>
      <c r="N121" s="137"/>
      <c r="O121" s="137"/>
      <c r="P121" s="137"/>
      <c r="Q121" s="137"/>
      <c r="R121" s="137"/>
      <c r="S121" s="137">
        <f>SUM(T121:W121)</f>
        <v>0</v>
      </c>
      <c r="T121" s="137">
        <v>0</v>
      </c>
      <c r="U121" s="137"/>
      <c r="V121" s="137"/>
      <c r="W121" s="137"/>
      <c r="X121" s="137"/>
      <c r="Y121" s="137"/>
      <c r="Z121" s="137"/>
    </row>
    <row r="122" spans="1:26" s="3" customFormat="1">
      <c r="A122" s="147">
        <v>3113</v>
      </c>
      <c r="B122" s="133" t="s">
        <v>57</v>
      </c>
      <c r="C122" s="137">
        <f t="shared" ref="C122:C127" si="83">SUM(D122:G122)</f>
        <v>0</v>
      </c>
      <c r="D122" s="137"/>
      <c r="E122" s="137"/>
      <c r="F122" s="137"/>
      <c r="G122" s="137"/>
      <c r="H122" s="137"/>
      <c r="I122" s="137"/>
      <c r="J122" s="137"/>
      <c r="K122" s="137">
        <f t="shared" ref="K122:K127" si="84">SUM(L122:O122)</f>
        <v>0</v>
      </c>
      <c r="L122" s="137"/>
      <c r="M122" s="137"/>
      <c r="N122" s="137"/>
      <c r="O122" s="137"/>
      <c r="P122" s="137"/>
      <c r="Q122" s="137"/>
      <c r="R122" s="137"/>
      <c r="S122" s="137">
        <f t="shared" ref="S122:S127" si="85">SUM(T122:W122)</f>
        <v>0</v>
      </c>
      <c r="T122" s="137"/>
      <c r="U122" s="137"/>
      <c r="V122" s="137"/>
      <c r="W122" s="137"/>
      <c r="X122" s="137"/>
      <c r="Y122" s="137"/>
      <c r="Z122" s="137"/>
    </row>
    <row r="123" spans="1:26" s="3" customFormat="1">
      <c r="A123" s="147">
        <v>3114</v>
      </c>
      <c r="B123" s="133" t="s">
        <v>59</v>
      </c>
      <c r="C123" s="137">
        <f t="shared" si="83"/>
        <v>0</v>
      </c>
      <c r="D123" s="137"/>
      <c r="E123" s="137"/>
      <c r="F123" s="137"/>
      <c r="G123" s="137"/>
      <c r="H123" s="137"/>
      <c r="I123" s="137"/>
      <c r="J123" s="137"/>
      <c r="K123" s="137">
        <f t="shared" si="84"/>
        <v>0</v>
      </c>
      <c r="L123" s="137"/>
      <c r="M123" s="137"/>
      <c r="N123" s="137"/>
      <c r="O123" s="137"/>
      <c r="P123" s="137"/>
      <c r="Q123" s="137"/>
      <c r="R123" s="137"/>
      <c r="S123" s="137">
        <f t="shared" si="85"/>
        <v>0</v>
      </c>
      <c r="T123" s="137"/>
      <c r="U123" s="137"/>
      <c r="V123" s="137"/>
      <c r="W123" s="137"/>
      <c r="X123" s="137"/>
      <c r="Y123" s="137"/>
      <c r="Z123" s="137"/>
    </row>
    <row r="124" spans="1:26" s="3" customFormat="1">
      <c r="A124" s="147">
        <v>3121</v>
      </c>
      <c r="B124" s="133" t="s">
        <v>23</v>
      </c>
      <c r="C124" s="137">
        <f t="shared" si="83"/>
        <v>0</v>
      </c>
      <c r="D124" s="137"/>
      <c r="E124" s="137"/>
      <c r="F124" s="137"/>
      <c r="G124" s="137"/>
      <c r="H124" s="137"/>
      <c r="I124" s="137"/>
      <c r="J124" s="137"/>
      <c r="K124" s="137">
        <f t="shared" si="84"/>
        <v>0</v>
      </c>
      <c r="L124" s="137"/>
      <c r="M124" s="137"/>
      <c r="N124" s="137"/>
      <c r="O124" s="137"/>
      <c r="P124" s="137"/>
      <c r="Q124" s="137"/>
      <c r="R124" s="137"/>
      <c r="S124" s="137">
        <f t="shared" si="85"/>
        <v>0</v>
      </c>
      <c r="T124" s="137"/>
      <c r="U124" s="137"/>
      <c r="V124" s="137"/>
      <c r="W124" s="137"/>
      <c r="X124" s="137"/>
      <c r="Y124" s="137"/>
      <c r="Z124" s="137"/>
    </row>
    <row r="125" spans="1:26">
      <c r="A125" s="147">
        <v>3131</v>
      </c>
      <c r="B125" s="133" t="s">
        <v>335</v>
      </c>
      <c r="C125" s="137">
        <f t="shared" si="83"/>
        <v>0</v>
      </c>
      <c r="D125" s="137"/>
      <c r="E125" s="137"/>
      <c r="F125" s="137"/>
      <c r="G125" s="137"/>
      <c r="H125" s="137"/>
      <c r="I125" s="137"/>
      <c r="J125" s="137"/>
      <c r="K125" s="137">
        <f t="shared" si="84"/>
        <v>0</v>
      </c>
      <c r="L125" s="137"/>
      <c r="M125" s="137"/>
      <c r="N125" s="137"/>
      <c r="O125" s="137"/>
      <c r="P125" s="137"/>
      <c r="Q125" s="137"/>
      <c r="R125" s="137"/>
      <c r="S125" s="137">
        <f t="shared" si="85"/>
        <v>0</v>
      </c>
      <c r="T125" s="137"/>
      <c r="U125" s="137"/>
      <c r="V125" s="137"/>
      <c r="W125" s="137"/>
      <c r="X125" s="137"/>
      <c r="Y125" s="137"/>
      <c r="Z125" s="137"/>
    </row>
    <row r="126" spans="1:26" s="3" customFormat="1" ht="25.5">
      <c r="A126" s="147">
        <v>3132</v>
      </c>
      <c r="B126" s="133" t="s">
        <v>44</v>
      </c>
      <c r="C126" s="137">
        <f t="shared" si="83"/>
        <v>0</v>
      </c>
      <c r="D126" s="137">
        <v>0</v>
      </c>
      <c r="E126" s="137"/>
      <c r="F126" s="137"/>
      <c r="G126" s="137"/>
      <c r="H126" s="137"/>
      <c r="I126" s="137"/>
      <c r="J126" s="137"/>
      <c r="K126" s="137">
        <f t="shared" si="84"/>
        <v>0</v>
      </c>
      <c r="L126" s="137">
        <v>0</v>
      </c>
      <c r="M126" s="137"/>
      <c r="N126" s="137"/>
      <c r="O126" s="137"/>
      <c r="P126" s="137"/>
      <c r="Q126" s="137"/>
      <c r="R126" s="137"/>
      <c r="S126" s="137">
        <f t="shared" si="85"/>
        <v>0</v>
      </c>
      <c r="T126" s="137">
        <v>0</v>
      </c>
      <c r="U126" s="137"/>
      <c r="V126" s="137"/>
      <c r="W126" s="137"/>
      <c r="X126" s="137"/>
      <c r="Y126" s="137"/>
      <c r="Z126" s="137"/>
    </row>
    <row r="127" spans="1:26" s="3" customFormat="1" ht="24">
      <c r="A127" s="148">
        <v>3133</v>
      </c>
      <c r="B127" s="149" t="s">
        <v>45</v>
      </c>
      <c r="C127" s="137">
        <f t="shared" si="83"/>
        <v>0</v>
      </c>
      <c r="D127" s="137">
        <v>0</v>
      </c>
      <c r="E127" s="137"/>
      <c r="F127" s="137"/>
      <c r="G127" s="137"/>
      <c r="H127" s="137"/>
      <c r="I127" s="137"/>
      <c r="J127" s="137"/>
      <c r="K127" s="137">
        <f t="shared" si="84"/>
        <v>0</v>
      </c>
      <c r="L127" s="137">
        <v>0</v>
      </c>
      <c r="M127" s="137"/>
      <c r="N127" s="137"/>
      <c r="O127" s="137"/>
      <c r="P127" s="137"/>
      <c r="Q127" s="137"/>
      <c r="R127" s="137"/>
      <c r="S127" s="137">
        <f t="shared" si="85"/>
        <v>0</v>
      </c>
      <c r="T127" s="137">
        <v>0</v>
      </c>
      <c r="U127" s="137"/>
      <c r="V127" s="137"/>
      <c r="W127" s="137"/>
      <c r="X127" s="137"/>
      <c r="Y127" s="137"/>
      <c r="Z127" s="137"/>
    </row>
    <row r="128" spans="1:26" s="3" customFormat="1">
      <c r="A128" s="132"/>
      <c r="B128" s="144"/>
      <c r="C128" s="137"/>
      <c r="D128" s="137"/>
      <c r="E128" s="137"/>
      <c r="F128" s="137"/>
      <c r="G128" s="137"/>
      <c r="H128" s="137"/>
      <c r="I128" s="137"/>
      <c r="J128" s="137"/>
      <c r="K128" s="137"/>
      <c r="L128" s="137"/>
      <c r="M128" s="137"/>
      <c r="N128" s="137"/>
      <c r="O128" s="137"/>
      <c r="P128" s="137"/>
      <c r="Q128" s="137"/>
      <c r="R128" s="137"/>
      <c r="S128" s="137"/>
      <c r="T128" s="137"/>
      <c r="U128" s="137"/>
      <c r="V128" s="137"/>
      <c r="W128" s="137"/>
      <c r="X128" s="137"/>
      <c r="Y128" s="137"/>
      <c r="Z128" s="137"/>
    </row>
    <row r="129" spans="1:26" s="3" customFormat="1">
      <c r="A129" s="145">
        <v>32</v>
      </c>
      <c r="B129" s="146" t="s">
        <v>25</v>
      </c>
      <c r="C129" s="138">
        <f>SUM(D129:J129)</f>
        <v>31674.45</v>
      </c>
      <c r="D129" s="138">
        <f>SUM(D130:D157)</f>
        <v>13000</v>
      </c>
      <c r="E129" s="138">
        <f t="shared" ref="E129:J129" si="86">SUM(E130:E157)</f>
        <v>0</v>
      </c>
      <c r="F129" s="138">
        <f t="shared" si="86"/>
        <v>0</v>
      </c>
      <c r="G129" s="138">
        <f>SUM(G130:G155)</f>
        <v>18674.45</v>
      </c>
      <c r="H129" s="138">
        <f t="shared" si="86"/>
        <v>0</v>
      </c>
      <c r="I129" s="138">
        <f t="shared" si="86"/>
        <v>0</v>
      </c>
      <c r="J129" s="138">
        <f t="shared" si="86"/>
        <v>0</v>
      </c>
      <c r="K129" s="138">
        <f>SUM(L129:R129)</f>
        <v>31674.45</v>
      </c>
      <c r="L129" s="138">
        <f>SUM(L130:L157)</f>
        <v>13000</v>
      </c>
      <c r="M129" s="138">
        <f t="shared" ref="M129:N129" si="87">SUM(M130:M157)</f>
        <v>0</v>
      </c>
      <c r="N129" s="138">
        <f t="shared" si="87"/>
        <v>0</v>
      </c>
      <c r="O129" s="138">
        <f>SUM(O130:O155)</f>
        <v>18674.45</v>
      </c>
      <c r="P129" s="138">
        <f t="shared" ref="P129:R129" si="88">SUM(P130:P157)</f>
        <v>0</v>
      </c>
      <c r="Q129" s="138">
        <f t="shared" si="88"/>
        <v>0</v>
      </c>
      <c r="R129" s="138">
        <f t="shared" si="88"/>
        <v>0</v>
      </c>
      <c r="S129" s="138">
        <f>SUM(T129:Z129)</f>
        <v>31674.45</v>
      </c>
      <c r="T129" s="138">
        <f>SUM(T130:T157)</f>
        <v>13000</v>
      </c>
      <c r="U129" s="138">
        <f t="shared" ref="U129:V129" si="89">SUM(U130:U157)</f>
        <v>0</v>
      </c>
      <c r="V129" s="138">
        <f t="shared" si="89"/>
        <v>0</v>
      </c>
      <c r="W129" s="138">
        <f>SUM(W130:W155)</f>
        <v>18674.45</v>
      </c>
      <c r="X129" s="138">
        <f t="shared" ref="X129:Z129" si="90">SUM(X130:X157)</f>
        <v>0</v>
      </c>
      <c r="Y129" s="138">
        <f t="shared" si="90"/>
        <v>0</v>
      </c>
      <c r="Z129" s="138">
        <f t="shared" si="90"/>
        <v>0</v>
      </c>
    </row>
    <row r="130" spans="1:26" s="3" customFormat="1">
      <c r="A130" s="148">
        <v>3211</v>
      </c>
      <c r="B130" s="149" t="s">
        <v>66</v>
      </c>
      <c r="C130" s="137">
        <f t="shared" ref="C130:C157" si="91">SUM(D130:J130)</f>
        <v>0</v>
      </c>
      <c r="D130" s="137">
        <v>0</v>
      </c>
      <c r="E130" s="137"/>
      <c r="F130" s="137"/>
      <c r="G130" s="137"/>
      <c r="H130" s="137"/>
      <c r="I130" s="137"/>
      <c r="J130" s="137"/>
      <c r="K130" s="137">
        <f t="shared" ref="K130:K157" si="92">SUM(L130:R130)</f>
        <v>0</v>
      </c>
      <c r="L130" s="137">
        <v>0</v>
      </c>
      <c r="M130" s="137"/>
      <c r="N130" s="137"/>
      <c r="O130" s="137"/>
      <c r="P130" s="137"/>
      <c r="Q130" s="137"/>
      <c r="R130" s="137"/>
      <c r="S130" s="137">
        <f t="shared" ref="S130:S157" si="93">SUM(T130:Z130)</f>
        <v>0</v>
      </c>
      <c r="T130" s="137">
        <v>0</v>
      </c>
      <c r="U130" s="137"/>
      <c r="V130" s="137"/>
      <c r="W130" s="137"/>
      <c r="X130" s="137"/>
      <c r="Y130" s="137"/>
      <c r="Z130" s="137"/>
    </row>
    <row r="131" spans="1:26" s="3" customFormat="1" ht="24">
      <c r="A131" s="148">
        <v>3212</v>
      </c>
      <c r="B131" s="149" t="s">
        <v>68</v>
      </c>
      <c r="C131" s="137">
        <f t="shared" si="91"/>
        <v>0</v>
      </c>
      <c r="D131" s="137"/>
      <c r="E131" s="137"/>
      <c r="F131" s="137"/>
      <c r="G131" s="137"/>
      <c r="H131" s="137"/>
      <c r="I131" s="137"/>
      <c r="J131" s="137"/>
      <c r="K131" s="137">
        <f t="shared" si="92"/>
        <v>0</v>
      </c>
      <c r="L131" s="137"/>
      <c r="M131" s="137"/>
      <c r="N131" s="137"/>
      <c r="O131" s="137"/>
      <c r="P131" s="137"/>
      <c r="Q131" s="137"/>
      <c r="R131" s="137"/>
      <c r="S131" s="137">
        <f t="shared" si="93"/>
        <v>0</v>
      </c>
      <c r="T131" s="137"/>
      <c r="U131" s="137"/>
      <c r="V131" s="137"/>
      <c r="W131" s="137"/>
      <c r="X131" s="137"/>
      <c r="Y131" s="137"/>
      <c r="Z131" s="137"/>
    </row>
    <row r="132" spans="1:26" s="3" customFormat="1">
      <c r="A132" s="148">
        <v>3213</v>
      </c>
      <c r="B132" s="149" t="s">
        <v>70</v>
      </c>
      <c r="C132" s="137">
        <f t="shared" si="91"/>
        <v>0</v>
      </c>
      <c r="D132" s="137"/>
      <c r="E132" s="137"/>
      <c r="F132" s="137"/>
      <c r="G132" s="137"/>
      <c r="H132" s="137"/>
      <c r="I132" s="137"/>
      <c r="J132" s="137"/>
      <c r="K132" s="137">
        <f t="shared" si="92"/>
        <v>0</v>
      </c>
      <c r="L132" s="137"/>
      <c r="M132" s="137"/>
      <c r="N132" s="137"/>
      <c r="O132" s="137"/>
      <c r="P132" s="137"/>
      <c r="Q132" s="137"/>
      <c r="R132" s="137"/>
      <c r="S132" s="137">
        <f t="shared" si="93"/>
        <v>0</v>
      </c>
      <c r="T132" s="137"/>
      <c r="U132" s="137"/>
      <c r="V132" s="137"/>
      <c r="W132" s="137"/>
      <c r="X132" s="137"/>
      <c r="Y132" s="137"/>
      <c r="Z132" s="137"/>
    </row>
    <row r="133" spans="1:26">
      <c r="A133" s="148">
        <v>3214</v>
      </c>
      <c r="B133" s="149" t="s">
        <v>72</v>
      </c>
      <c r="C133" s="137">
        <f t="shared" si="91"/>
        <v>0</v>
      </c>
      <c r="D133" s="137"/>
      <c r="E133" s="137"/>
      <c r="F133" s="137"/>
      <c r="G133" s="137"/>
      <c r="H133" s="137"/>
      <c r="I133" s="137"/>
      <c r="J133" s="137"/>
      <c r="K133" s="137">
        <f t="shared" si="92"/>
        <v>0</v>
      </c>
      <c r="L133" s="137"/>
      <c r="M133" s="137"/>
      <c r="N133" s="137"/>
      <c r="O133" s="137"/>
      <c r="P133" s="137"/>
      <c r="Q133" s="137"/>
      <c r="R133" s="137"/>
      <c r="S133" s="137">
        <f t="shared" si="93"/>
        <v>0</v>
      </c>
      <c r="T133" s="137"/>
      <c r="U133" s="137"/>
      <c r="V133" s="137"/>
      <c r="W133" s="137"/>
      <c r="X133" s="137"/>
      <c r="Y133" s="137"/>
      <c r="Z133" s="137"/>
    </row>
    <row r="134" spans="1:26" ht="24">
      <c r="A134" s="148">
        <v>3221</v>
      </c>
      <c r="B134" s="149" t="s">
        <v>46</v>
      </c>
      <c r="C134" s="137">
        <f t="shared" si="91"/>
        <v>2800</v>
      </c>
      <c r="D134" s="137">
        <v>2800</v>
      </c>
      <c r="E134" s="137"/>
      <c r="F134" s="137"/>
      <c r="G134" s="137">
        <v>0</v>
      </c>
      <c r="H134" s="137"/>
      <c r="I134" s="137"/>
      <c r="J134" s="137"/>
      <c r="K134" s="137">
        <f t="shared" si="92"/>
        <v>2800</v>
      </c>
      <c r="L134" s="137">
        <v>2800</v>
      </c>
      <c r="M134" s="137"/>
      <c r="N134" s="137"/>
      <c r="O134" s="137">
        <v>0</v>
      </c>
      <c r="P134" s="137"/>
      <c r="Q134" s="137"/>
      <c r="R134" s="137"/>
      <c r="S134" s="137">
        <f t="shared" si="93"/>
        <v>2800</v>
      </c>
      <c r="T134" s="137">
        <v>2800</v>
      </c>
      <c r="U134" s="137"/>
      <c r="V134" s="137"/>
      <c r="W134" s="137">
        <v>0</v>
      </c>
      <c r="X134" s="137"/>
      <c r="Y134" s="137"/>
      <c r="Z134" s="137"/>
    </row>
    <row r="135" spans="1:26" s="3" customFormat="1" ht="19.5" customHeight="1">
      <c r="A135" s="148">
        <v>3222</v>
      </c>
      <c r="B135" s="149" t="s">
        <v>47</v>
      </c>
      <c r="C135" s="137">
        <f t="shared" si="91"/>
        <v>8520</v>
      </c>
      <c r="D135" s="137">
        <v>8520</v>
      </c>
      <c r="E135" s="137"/>
      <c r="F135" s="137"/>
      <c r="G135" s="137"/>
      <c r="H135" s="137"/>
      <c r="I135" s="137"/>
      <c r="J135" s="137"/>
      <c r="K135" s="137">
        <f t="shared" si="92"/>
        <v>8520</v>
      </c>
      <c r="L135" s="137">
        <v>8520</v>
      </c>
      <c r="M135" s="137"/>
      <c r="N135" s="137"/>
      <c r="O135" s="137"/>
      <c r="P135" s="137"/>
      <c r="Q135" s="137"/>
      <c r="R135" s="137"/>
      <c r="S135" s="137">
        <f t="shared" si="93"/>
        <v>8520</v>
      </c>
      <c r="T135" s="137">
        <v>8520</v>
      </c>
      <c r="U135" s="137"/>
      <c r="V135" s="137"/>
      <c r="W135" s="137"/>
      <c r="X135" s="137"/>
      <c r="Y135" s="137"/>
      <c r="Z135" s="137"/>
    </row>
    <row r="136" spans="1:26" s="3" customFormat="1">
      <c r="A136" s="148">
        <v>3223</v>
      </c>
      <c r="B136" s="149" t="s">
        <v>77</v>
      </c>
      <c r="C136" s="137">
        <f t="shared" si="91"/>
        <v>0</v>
      </c>
      <c r="D136" s="137"/>
      <c r="E136" s="137"/>
      <c r="F136" s="137"/>
      <c r="G136" s="137"/>
      <c r="H136" s="137"/>
      <c r="I136" s="137"/>
      <c r="J136" s="137"/>
      <c r="K136" s="137">
        <f t="shared" si="92"/>
        <v>0</v>
      </c>
      <c r="L136" s="137"/>
      <c r="M136" s="137"/>
      <c r="N136" s="137"/>
      <c r="O136" s="137"/>
      <c r="P136" s="137"/>
      <c r="Q136" s="137"/>
      <c r="R136" s="137"/>
      <c r="S136" s="137">
        <f t="shared" si="93"/>
        <v>0</v>
      </c>
      <c r="T136" s="137"/>
      <c r="U136" s="137"/>
      <c r="V136" s="137"/>
      <c r="W136" s="137"/>
      <c r="X136" s="137"/>
      <c r="Y136" s="137"/>
      <c r="Z136" s="137"/>
    </row>
    <row r="137" spans="1:26" s="60" customFormat="1" ht="24">
      <c r="A137" s="148">
        <v>3224</v>
      </c>
      <c r="B137" s="149" t="s">
        <v>79</v>
      </c>
      <c r="C137" s="137">
        <f t="shared" si="91"/>
        <v>0</v>
      </c>
      <c r="D137" s="137"/>
      <c r="E137" s="137"/>
      <c r="F137" s="137"/>
      <c r="G137" s="137"/>
      <c r="H137" s="137"/>
      <c r="I137" s="137"/>
      <c r="J137" s="137"/>
      <c r="K137" s="137">
        <f t="shared" si="92"/>
        <v>0</v>
      </c>
      <c r="L137" s="137"/>
      <c r="M137" s="137"/>
      <c r="N137" s="137"/>
      <c r="O137" s="137"/>
      <c r="P137" s="137"/>
      <c r="Q137" s="137"/>
      <c r="R137" s="137"/>
      <c r="S137" s="137">
        <f t="shared" si="93"/>
        <v>0</v>
      </c>
      <c r="T137" s="137"/>
      <c r="U137" s="137"/>
      <c r="V137" s="137"/>
      <c r="W137" s="137"/>
      <c r="X137" s="137"/>
      <c r="Y137" s="137"/>
      <c r="Z137" s="137"/>
    </row>
    <row r="138" spans="1:26">
      <c r="A138" s="148">
        <v>3225</v>
      </c>
      <c r="B138" s="149" t="s">
        <v>81</v>
      </c>
      <c r="C138" s="134">
        <f t="shared" si="91"/>
        <v>0</v>
      </c>
      <c r="D138" s="134"/>
      <c r="E138" s="134"/>
      <c r="F138" s="134"/>
      <c r="G138" s="134"/>
      <c r="H138" s="134"/>
      <c r="I138" s="134"/>
      <c r="J138" s="134"/>
      <c r="K138" s="134">
        <f t="shared" si="92"/>
        <v>0</v>
      </c>
      <c r="L138" s="134"/>
      <c r="M138" s="134"/>
      <c r="N138" s="134"/>
      <c r="O138" s="134"/>
      <c r="P138" s="134"/>
      <c r="Q138" s="134"/>
      <c r="R138" s="134"/>
      <c r="S138" s="134">
        <f t="shared" si="93"/>
        <v>0</v>
      </c>
      <c r="T138" s="134"/>
      <c r="U138" s="134"/>
      <c r="V138" s="134"/>
      <c r="W138" s="134"/>
      <c r="X138" s="134"/>
      <c r="Y138" s="134"/>
      <c r="Z138" s="134"/>
    </row>
    <row r="139" spans="1:26">
      <c r="A139" s="148">
        <v>3227</v>
      </c>
      <c r="B139" s="149" t="s">
        <v>83</v>
      </c>
      <c r="C139" s="134">
        <f t="shared" si="91"/>
        <v>0</v>
      </c>
      <c r="D139" s="134"/>
      <c r="E139" s="134"/>
      <c r="F139" s="134"/>
      <c r="G139" s="134"/>
      <c r="H139" s="134"/>
      <c r="I139" s="134"/>
      <c r="J139" s="134"/>
      <c r="K139" s="134">
        <f t="shared" si="92"/>
        <v>0</v>
      </c>
      <c r="L139" s="134"/>
      <c r="M139" s="134"/>
      <c r="N139" s="134"/>
      <c r="O139" s="134"/>
      <c r="P139" s="134"/>
      <c r="Q139" s="134"/>
      <c r="R139" s="134"/>
      <c r="S139" s="134">
        <f t="shared" si="93"/>
        <v>0</v>
      </c>
      <c r="T139" s="134"/>
      <c r="U139" s="134"/>
      <c r="V139" s="134"/>
      <c r="W139" s="134"/>
      <c r="X139" s="134"/>
      <c r="Y139" s="134"/>
      <c r="Z139" s="134"/>
    </row>
    <row r="140" spans="1:26">
      <c r="A140" s="148">
        <v>3231</v>
      </c>
      <c r="B140" s="149" t="s">
        <v>86</v>
      </c>
      <c r="C140" s="137">
        <f t="shared" si="91"/>
        <v>13674.45</v>
      </c>
      <c r="D140" s="137">
        <v>0</v>
      </c>
      <c r="E140" s="137"/>
      <c r="F140" s="137"/>
      <c r="G140" s="137">
        <v>13674.45</v>
      </c>
      <c r="H140" s="137"/>
      <c r="I140" s="137"/>
      <c r="J140" s="137"/>
      <c r="K140" s="137">
        <f t="shared" si="92"/>
        <v>13674.45</v>
      </c>
      <c r="L140" s="137">
        <v>0</v>
      </c>
      <c r="M140" s="137"/>
      <c r="N140" s="137"/>
      <c r="O140" s="137">
        <v>13674.45</v>
      </c>
      <c r="P140" s="137"/>
      <c r="Q140" s="137"/>
      <c r="R140" s="137"/>
      <c r="S140" s="137">
        <f t="shared" si="93"/>
        <v>13674.45</v>
      </c>
      <c r="T140" s="137">
        <v>0</v>
      </c>
      <c r="U140" s="137"/>
      <c r="V140" s="137"/>
      <c r="W140" s="137">
        <v>13674.45</v>
      </c>
      <c r="X140" s="137"/>
      <c r="Y140" s="137"/>
      <c r="Z140" s="137"/>
    </row>
    <row r="141" spans="1:26" ht="24">
      <c r="A141" s="148">
        <v>3232</v>
      </c>
      <c r="B141" s="149" t="s">
        <v>50</v>
      </c>
      <c r="C141" s="137">
        <f t="shared" si="91"/>
        <v>0</v>
      </c>
      <c r="D141" s="137"/>
      <c r="E141" s="137"/>
      <c r="F141" s="137"/>
      <c r="G141" s="137"/>
      <c r="H141" s="137"/>
      <c r="I141" s="137"/>
      <c r="J141" s="137"/>
      <c r="K141" s="137">
        <f t="shared" si="92"/>
        <v>0</v>
      </c>
      <c r="L141" s="137"/>
      <c r="M141" s="137"/>
      <c r="N141" s="137"/>
      <c r="O141" s="137"/>
      <c r="P141" s="137"/>
      <c r="Q141" s="137"/>
      <c r="R141" s="137"/>
      <c r="S141" s="137">
        <f t="shared" si="93"/>
        <v>0</v>
      </c>
      <c r="T141" s="137"/>
      <c r="U141" s="137"/>
      <c r="V141" s="137"/>
      <c r="W141" s="137"/>
      <c r="X141" s="137"/>
      <c r="Y141" s="137"/>
      <c r="Z141" s="137"/>
    </row>
    <row r="142" spans="1:26">
      <c r="A142" s="148">
        <v>3233</v>
      </c>
      <c r="B142" s="149" t="s">
        <v>89</v>
      </c>
      <c r="C142" s="137">
        <f t="shared" si="91"/>
        <v>0</v>
      </c>
      <c r="D142" s="137"/>
      <c r="E142" s="137"/>
      <c r="F142" s="137"/>
      <c r="G142" s="137"/>
      <c r="H142" s="137"/>
      <c r="I142" s="137"/>
      <c r="J142" s="137"/>
      <c r="K142" s="137">
        <f t="shared" si="92"/>
        <v>0</v>
      </c>
      <c r="L142" s="137"/>
      <c r="M142" s="137"/>
      <c r="N142" s="137"/>
      <c r="O142" s="137"/>
      <c r="P142" s="137"/>
      <c r="Q142" s="137"/>
      <c r="R142" s="137"/>
      <c r="S142" s="137">
        <f t="shared" si="93"/>
        <v>0</v>
      </c>
      <c r="T142" s="137"/>
      <c r="U142" s="137"/>
      <c r="V142" s="137"/>
      <c r="W142" s="137"/>
      <c r="X142" s="137"/>
      <c r="Y142" s="137"/>
      <c r="Z142" s="137"/>
    </row>
    <row r="143" spans="1:26">
      <c r="A143" s="148">
        <v>3234</v>
      </c>
      <c r="B143" s="149" t="s">
        <v>91</v>
      </c>
      <c r="C143" s="137">
        <f t="shared" si="91"/>
        <v>0</v>
      </c>
      <c r="D143" s="137"/>
      <c r="E143" s="137"/>
      <c r="F143" s="137"/>
      <c r="G143" s="137"/>
      <c r="H143" s="137"/>
      <c r="I143" s="137"/>
      <c r="J143" s="137"/>
      <c r="K143" s="137">
        <f t="shared" si="92"/>
        <v>0</v>
      </c>
      <c r="L143" s="137"/>
      <c r="M143" s="137"/>
      <c r="N143" s="137"/>
      <c r="O143" s="137"/>
      <c r="P143" s="137"/>
      <c r="Q143" s="137"/>
      <c r="R143" s="137"/>
      <c r="S143" s="137">
        <f t="shared" si="93"/>
        <v>0</v>
      </c>
      <c r="T143" s="137"/>
      <c r="U143" s="137"/>
      <c r="V143" s="137"/>
      <c r="W143" s="137"/>
      <c r="X143" s="137"/>
      <c r="Y143" s="137"/>
      <c r="Z143" s="137"/>
    </row>
    <row r="144" spans="1:26">
      <c r="A144" s="148">
        <v>3235</v>
      </c>
      <c r="B144" s="149" t="s">
        <v>93</v>
      </c>
      <c r="C144" s="137">
        <f t="shared" si="91"/>
        <v>0</v>
      </c>
      <c r="D144" s="137"/>
      <c r="E144" s="137"/>
      <c r="F144" s="137"/>
      <c r="G144" s="137">
        <v>0</v>
      </c>
      <c r="H144" s="137"/>
      <c r="I144" s="137"/>
      <c r="J144" s="137"/>
      <c r="K144" s="137">
        <f t="shared" si="92"/>
        <v>0</v>
      </c>
      <c r="L144" s="137"/>
      <c r="M144" s="137"/>
      <c r="N144" s="137"/>
      <c r="O144" s="137">
        <v>0</v>
      </c>
      <c r="P144" s="137"/>
      <c r="Q144" s="137"/>
      <c r="R144" s="137"/>
      <c r="S144" s="137">
        <f t="shared" si="93"/>
        <v>0</v>
      </c>
      <c r="T144" s="137"/>
      <c r="U144" s="137"/>
      <c r="V144" s="137"/>
      <c r="W144" s="137">
        <v>0</v>
      </c>
      <c r="X144" s="137"/>
      <c r="Y144" s="137"/>
      <c r="Z144" s="137"/>
    </row>
    <row r="145" spans="1:26">
      <c r="A145" s="148">
        <v>3236</v>
      </c>
      <c r="B145" s="149" t="s">
        <v>95</v>
      </c>
      <c r="C145" s="137">
        <f t="shared" si="91"/>
        <v>0</v>
      </c>
      <c r="D145" s="137"/>
      <c r="E145" s="137"/>
      <c r="F145" s="137"/>
      <c r="G145" s="137"/>
      <c r="H145" s="137"/>
      <c r="I145" s="137"/>
      <c r="J145" s="137"/>
      <c r="K145" s="137">
        <f t="shared" si="92"/>
        <v>0</v>
      </c>
      <c r="L145" s="137"/>
      <c r="M145" s="137"/>
      <c r="N145" s="137"/>
      <c r="O145" s="137"/>
      <c r="P145" s="137"/>
      <c r="Q145" s="137"/>
      <c r="R145" s="137"/>
      <c r="S145" s="137">
        <f t="shared" si="93"/>
        <v>0</v>
      </c>
      <c r="T145" s="137"/>
      <c r="U145" s="137"/>
      <c r="V145" s="137"/>
      <c r="W145" s="137"/>
      <c r="X145" s="137"/>
      <c r="Y145" s="137"/>
      <c r="Z145" s="137"/>
    </row>
    <row r="146" spans="1:26" s="3" customFormat="1">
      <c r="A146" s="148">
        <v>3237</v>
      </c>
      <c r="B146" s="149" t="s">
        <v>97</v>
      </c>
      <c r="C146" s="137">
        <f t="shared" si="91"/>
        <v>0</v>
      </c>
      <c r="D146" s="137">
        <v>0</v>
      </c>
      <c r="E146" s="137"/>
      <c r="F146" s="137"/>
      <c r="G146" s="137">
        <v>0</v>
      </c>
      <c r="H146" s="137"/>
      <c r="I146" s="137"/>
      <c r="J146" s="137"/>
      <c r="K146" s="137">
        <f t="shared" si="92"/>
        <v>0</v>
      </c>
      <c r="L146" s="137">
        <v>0</v>
      </c>
      <c r="M146" s="137"/>
      <c r="N146" s="137"/>
      <c r="O146" s="137">
        <v>0</v>
      </c>
      <c r="P146" s="137"/>
      <c r="Q146" s="137"/>
      <c r="R146" s="137"/>
      <c r="S146" s="137">
        <f t="shared" si="93"/>
        <v>0</v>
      </c>
      <c r="T146" s="137">
        <v>0</v>
      </c>
      <c r="U146" s="137"/>
      <c r="V146" s="137"/>
      <c r="W146" s="137">
        <v>0</v>
      </c>
      <c r="X146" s="137"/>
      <c r="Y146" s="137"/>
      <c r="Z146" s="137"/>
    </row>
    <row r="147" spans="1:26" s="3" customFormat="1">
      <c r="A147" s="148">
        <v>3238</v>
      </c>
      <c r="B147" s="149" t="s">
        <v>99</v>
      </c>
      <c r="C147" s="137">
        <f t="shared" si="91"/>
        <v>0</v>
      </c>
      <c r="D147" s="137"/>
      <c r="E147" s="137"/>
      <c r="F147" s="137"/>
      <c r="G147" s="137"/>
      <c r="H147" s="137"/>
      <c r="I147" s="137"/>
      <c r="J147" s="137"/>
      <c r="K147" s="137">
        <f t="shared" si="92"/>
        <v>0</v>
      </c>
      <c r="L147" s="137"/>
      <c r="M147" s="137"/>
      <c r="N147" s="137"/>
      <c r="O147" s="137"/>
      <c r="P147" s="137"/>
      <c r="Q147" s="137"/>
      <c r="R147" s="137"/>
      <c r="S147" s="137">
        <f t="shared" si="93"/>
        <v>0</v>
      </c>
      <c r="T147" s="137"/>
      <c r="U147" s="137"/>
      <c r="V147" s="137"/>
      <c r="W147" s="137"/>
      <c r="X147" s="137"/>
      <c r="Y147" s="137"/>
      <c r="Z147" s="137"/>
    </row>
    <row r="148" spans="1:26" s="60" customFormat="1">
      <c r="A148" s="148">
        <v>3239</v>
      </c>
      <c r="B148" s="149" t="s">
        <v>101</v>
      </c>
      <c r="C148" s="134">
        <f t="shared" si="91"/>
        <v>0</v>
      </c>
      <c r="D148" s="134">
        <v>0</v>
      </c>
      <c r="E148" s="134"/>
      <c r="F148" s="134"/>
      <c r="G148" s="134"/>
      <c r="H148" s="134"/>
      <c r="I148" s="134"/>
      <c r="J148" s="134"/>
      <c r="K148" s="134">
        <f t="shared" si="92"/>
        <v>0</v>
      </c>
      <c r="L148" s="134">
        <v>0</v>
      </c>
      <c r="M148" s="134"/>
      <c r="N148" s="134"/>
      <c r="O148" s="134"/>
      <c r="P148" s="134"/>
      <c r="Q148" s="134"/>
      <c r="R148" s="134"/>
      <c r="S148" s="134">
        <f t="shared" si="93"/>
        <v>0</v>
      </c>
      <c r="T148" s="134">
        <v>0</v>
      </c>
      <c r="U148" s="134"/>
      <c r="V148" s="134"/>
      <c r="W148" s="134"/>
      <c r="X148" s="134"/>
      <c r="Y148" s="134"/>
      <c r="Z148" s="134"/>
    </row>
    <row r="149" spans="1:26" ht="24">
      <c r="A149" s="148">
        <v>3241</v>
      </c>
      <c r="B149" s="149" t="s">
        <v>103</v>
      </c>
      <c r="C149" s="137">
        <f t="shared" si="91"/>
        <v>0</v>
      </c>
      <c r="D149" s="137"/>
      <c r="E149" s="137"/>
      <c r="F149" s="137"/>
      <c r="G149" s="137"/>
      <c r="H149" s="137"/>
      <c r="I149" s="137"/>
      <c r="J149" s="137"/>
      <c r="K149" s="137">
        <f t="shared" si="92"/>
        <v>0</v>
      </c>
      <c r="L149" s="137"/>
      <c r="M149" s="137"/>
      <c r="N149" s="137"/>
      <c r="O149" s="137"/>
      <c r="P149" s="137"/>
      <c r="Q149" s="137"/>
      <c r="R149" s="137"/>
      <c r="S149" s="137">
        <f t="shared" si="93"/>
        <v>0</v>
      </c>
      <c r="T149" s="137"/>
      <c r="U149" s="137"/>
      <c r="V149" s="137"/>
      <c r="W149" s="137"/>
      <c r="X149" s="137"/>
      <c r="Y149" s="137"/>
      <c r="Z149" s="137"/>
    </row>
    <row r="150" spans="1:26">
      <c r="A150" s="148">
        <v>3291</v>
      </c>
      <c r="B150" s="152" t="s">
        <v>107</v>
      </c>
      <c r="C150" s="137">
        <f t="shared" si="91"/>
        <v>1680</v>
      </c>
      <c r="D150" s="137">
        <v>1680</v>
      </c>
      <c r="E150" s="137"/>
      <c r="F150" s="137"/>
      <c r="G150" s="137"/>
      <c r="H150" s="137"/>
      <c r="I150" s="137"/>
      <c r="J150" s="137"/>
      <c r="K150" s="137">
        <f t="shared" si="92"/>
        <v>1680</v>
      </c>
      <c r="L150" s="137">
        <v>1680</v>
      </c>
      <c r="M150" s="137"/>
      <c r="N150" s="137"/>
      <c r="O150" s="137"/>
      <c r="P150" s="137"/>
      <c r="Q150" s="137"/>
      <c r="R150" s="137"/>
      <c r="S150" s="137">
        <f t="shared" si="93"/>
        <v>1680</v>
      </c>
      <c r="T150" s="137">
        <v>1680</v>
      </c>
      <c r="U150" s="137"/>
      <c r="V150" s="137"/>
      <c r="W150" s="137"/>
      <c r="X150" s="137"/>
      <c r="Y150" s="137"/>
      <c r="Z150" s="137"/>
    </row>
    <row r="151" spans="1:26">
      <c r="A151" s="148">
        <v>3292</v>
      </c>
      <c r="B151" s="149" t="s">
        <v>109</v>
      </c>
      <c r="C151" s="137">
        <f t="shared" si="91"/>
        <v>0</v>
      </c>
      <c r="D151" s="137"/>
      <c r="E151" s="137"/>
      <c r="F151" s="137"/>
      <c r="G151" s="137"/>
      <c r="H151" s="137"/>
      <c r="I151" s="137"/>
      <c r="J151" s="137"/>
      <c r="K151" s="137">
        <f t="shared" si="92"/>
        <v>0</v>
      </c>
      <c r="L151" s="137"/>
      <c r="M151" s="137"/>
      <c r="N151" s="137"/>
      <c r="O151" s="137"/>
      <c r="P151" s="137"/>
      <c r="Q151" s="137"/>
      <c r="R151" s="137"/>
      <c r="S151" s="137">
        <f t="shared" si="93"/>
        <v>0</v>
      </c>
      <c r="T151" s="137"/>
      <c r="U151" s="137"/>
      <c r="V151" s="137"/>
      <c r="W151" s="137"/>
      <c r="X151" s="137"/>
      <c r="Y151" s="137"/>
      <c r="Z151" s="137"/>
    </row>
    <row r="152" spans="1:26">
      <c r="A152" s="148">
        <v>3293</v>
      </c>
      <c r="B152" s="149" t="s">
        <v>111</v>
      </c>
      <c r="C152" s="137">
        <f t="shared" si="91"/>
        <v>0</v>
      </c>
      <c r="D152" s="137"/>
      <c r="E152" s="137"/>
      <c r="F152" s="137"/>
      <c r="G152" s="137"/>
      <c r="H152" s="137"/>
      <c r="I152" s="137"/>
      <c r="J152" s="137"/>
      <c r="K152" s="137">
        <f t="shared" si="92"/>
        <v>0</v>
      </c>
      <c r="L152" s="137"/>
      <c r="M152" s="137"/>
      <c r="N152" s="137"/>
      <c r="O152" s="137"/>
      <c r="P152" s="137"/>
      <c r="Q152" s="137"/>
      <c r="R152" s="137"/>
      <c r="S152" s="137">
        <f t="shared" si="93"/>
        <v>0</v>
      </c>
      <c r="T152" s="137"/>
      <c r="U152" s="137"/>
      <c r="V152" s="137"/>
      <c r="W152" s="137"/>
      <c r="X152" s="137"/>
      <c r="Y152" s="137"/>
      <c r="Z152" s="137"/>
    </row>
    <row r="153" spans="1:26">
      <c r="A153" s="148">
        <v>3294</v>
      </c>
      <c r="B153" s="149" t="s">
        <v>337</v>
      </c>
      <c r="C153" s="137">
        <f t="shared" si="91"/>
        <v>0</v>
      </c>
      <c r="D153" s="137"/>
      <c r="E153" s="137"/>
      <c r="F153" s="137"/>
      <c r="G153" s="137"/>
      <c r="H153" s="137"/>
      <c r="I153" s="137"/>
      <c r="J153" s="137"/>
      <c r="K153" s="137">
        <f t="shared" si="92"/>
        <v>0</v>
      </c>
      <c r="L153" s="137"/>
      <c r="M153" s="137"/>
      <c r="N153" s="137"/>
      <c r="O153" s="137"/>
      <c r="P153" s="137"/>
      <c r="Q153" s="137"/>
      <c r="R153" s="137"/>
      <c r="S153" s="137">
        <f t="shared" si="93"/>
        <v>0</v>
      </c>
      <c r="T153" s="137"/>
      <c r="U153" s="137"/>
      <c r="V153" s="137"/>
      <c r="W153" s="137"/>
      <c r="X153" s="137"/>
      <c r="Y153" s="137"/>
      <c r="Z153" s="137"/>
    </row>
    <row r="154" spans="1:26">
      <c r="A154" s="148">
        <v>3295</v>
      </c>
      <c r="B154" s="149" t="s">
        <v>115</v>
      </c>
      <c r="C154" s="137">
        <f t="shared" si="91"/>
        <v>0</v>
      </c>
      <c r="D154" s="137"/>
      <c r="E154" s="137"/>
      <c r="F154" s="137"/>
      <c r="G154" s="137"/>
      <c r="H154" s="137"/>
      <c r="I154" s="137"/>
      <c r="J154" s="137"/>
      <c r="K154" s="137">
        <f t="shared" si="92"/>
        <v>0</v>
      </c>
      <c r="L154" s="137"/>
      <c r="M154" s="137"/>
      <c r="N154" s="137"/>
      <c r="O154" s="137"/>
      <c r="P154" s="137"/>
      <c r="Q154" s="137"/>
      <c r="R154" s="137"/>
      <c r="S154" s="137">
        <f t="shared" si="93"/>
        <v>0</v>
      </c>
      <c r="T154" s="137"/>
      <c r="U154" s="137"/>
      <c r="V154" s="137"/>
      <c r="W154" s="137"/>
      <c r="X154" s="137"/>
      <c r="Y154" s="137"/>
      <c r="Z154" s="137"/>
    </row>
    <row r="155" spans="1:26">
      <c r="A155" s="148">
        <v>3299</v>
      </c>
      <c r="B155" s="149" t="s">
        <v>338</v>
      </c>
      <c r="C155" s="137">
        <f t="shared" si="91"/>
        <v>5000</v>
      </c>
      <c r="D155" s="137">
        <v>0</v>
      </c>
      <c r="E155" s="137"/>
      <c r="F155" s="137"/>
      <c r="G155" s="137">
        <v>5000</v>
      </c>
      <c r="H155" s="137"/>
      <c r="I155" s="137"/>
      <c r="J155" s="137"/>
      <c r="K155" s="137">
        <f t="shared" si="92"/>
        <v>5000</v>
      </c>
      <c r="L155" s="137">
        <v>0</v>
      </c>
      <c r="M155" s="137"/>
      <c r="N155" s="137"/>
      <c r="O155" s="137">
        <v>5000</v>
      </c>
      <c r="P155" s="137"/>
      <c r="Q155" s="137"/>
      <c r="R155" s="137"/>
      <c r="S155" s="137">
        <f t="shared" si="93"/>
        <v>5000</v>
      </c>
      <c r="T155" s="137">
        <v>0</v>
      </c>
      <c r="U155" s="137"/>
      <c r="V155" s="137"/>
      <c r="W155" s="137">
        <v>5000</v>
      </c>
      <c r="X155" s="137"/>
      <c r="Y155" s="137"/>
      <c r="Z155" s="137"/>
    </row>
    <row r="156" spans="1:26" s="60" customFormat="1" ht="25.5">
      <c r="A156" s="145">
        <v>37</v>
      </c>
      <c r="B156" s="166" t="s">
        <v>135</v>
      </c>
      <c r="C156" s="138">
        <f t="shared" si="91"/>
        <v>4000</v>
      </c>
      <c r="D156" s="135">
        <f>D157</f>
        <v>0</v>
      </c>
      <c r="E156" s="135">
        <f t="shared" ref="E156:Z156" si="94">E157</f>
        <v>0</v>
      </c>
      <c r="F156" s="135">
        <f t="shared" si="94"/>
        <v>0</v>
      </c>
      <c r="G156" s="135">
        <f t="shared" si="94"/>
        <v>4000</v>
      </c>
      <c r="H156" s="135">
        <f t="shared" si="94"/>
        <v>0</v>
      </c>
      <c r="I156" s="135">
        <f t="shared" si="94"/>
        <v>0</v>
      </c>
      <c r="J156" s="135">
        <f t="shared" si="94"/>
        <v>0</v>
      </c>
      <c r="K156" s="138">
        <f t="shared" si="92"/>
        <v>4000</v>
      </c>
      <c r="L156" s="135">
        <f>L157</f>
        <v>0</v>
      </c>
      <c r="M156" s="135">
        <f t="shared" si="94"/>
        <v>0</v>
      </c>
      <c r="N156" s="135">
        <f t="shared" si="94"/>
        <v>0</v>
      </c>
      <c r="O156" s="135">
        <f t="shared" si="94"/>
        <v>4000</v>
      </c>
      <c r="P156" s="135">
        <f t="shared" si="94"/>
        <v>0</v>
      </c>
      <c r="Q156" s="135">
        <f t="shared" si="94"/>
        <v>0</v>
      </c>
      <c r="R156" s="135">
        <f t="shared" si="94"/>
        <v>0</v>
      </c>
      <c r="S156" s="138">
        <f t="shared" si="93"/>
        <v>4000</v>
      </c>
      <c r="T156" s="135">
        <f>T157</f>
        <v>0</v>
      </c>
      <c r="U156" s="135">
        <f t="shared" si="94"/>
        <v>0</v>
      </c>
      <c r="V156" s="135">
        <f t="shared" si="94"/>
        <v>0</v>
      </c>
      <c r="W156" s="135">
        <f t="shared" si="94"/>
        <v>4000</v>
      </c>
      <c r="X156" s="135">
        <f t="shared" si="94"/>
        <v>0</v>
      </c>
      <c r="Y156" s="135">
        <f t="shared" si="94"/>
        <v>0</v>
      </c>
      <c r="Z156" s="135">
        <f t="shared" si="94"/>
        <v>0</v>
      </c>
    </row>
    <row r="157" spans="1:26" s="3" customFormat="1" ht="25.5">
      <c r="A157" s="132">
        <v>3721</v>
      </c>
      <c r="B157" s="133" t="s">
        <v>139</v>
      </c>
      <c r="C157" s="137">
        <f t="shared" si="91"/>
        <v>4000</v>
      </c>
      <c r="D157" s="134"/>
      <c r="E157" s="134"/>
      <c r="F157" s="134"/>
      <c r="G157" s="134">
        <v>4000</v>
      </c>
      <c r="H157" s="134"/>
      <c r="I157" s="134"/>
      <c r="J157" s="134"/>
      <c r="K157" s="137">
        <f t="shared" si="92"/>
        <v>4000</v>
      </c>
      <c r="L157" s="134"/>
      <c r="M157" s="134"/>
      <c r="N157" s="134"/>
      <c r="O157" s="134">
        <v>4000</v>
      </c>
      <c r="P157" s="134"/>
      <c r="Q157" s="134"/>
      <c r="R157" s="134"/>
      <c r="S157" s="137">
        <f t="shared" si="93"/>
        <v>4000</v>
      </c>
      <c r="T157" s="134"/>
      <c r="U157" s="134"/>
      <c r="V157" s="134"/>
      <c r="W157" s="134">
        <v>4000</v>
      </c>
      <c r="X157" s="134"/>
      <c r="Y157" s="134"/>
      <c r="Z157" s="134"/>
    </row>
    <row r="158" spans="1:26" s="3" customFormat="1">
      <c r="A158" s="141" t="s">
        <v>38</v>
      </c>
      <c r="B158" s="155" t="s">
        <v>346</v>
      </c>
      <c r="C158" s="143">
        <f>SUM(D158:J158)</f>
        <v>157175.31</v>
      </c>
      <c r="D158" s="143">
        <f>D160+D168</f>
        <v>157175.31</v>
      </c>
      <c r="E158" s="143">
        <f t="shared" ref="E158:J158" si="95">E160+E168</f>
        <v>0</v>
      </c>
      <c r="F158" s="143">
        <f t="shared" si="95"/>
        <v>0</v>
      </c>
      <c r="G158" s="143">
        <f t="shared" si="95"/>
        <v>0</v>
      </c>
      <c r="H158" s="143">
        <f t="shared" si="95"/>
        <v>0</v>
      </c>
      <c r="I158" s="143">
        <f t="shared" si="95"/>
        <v>0</v>
      </c>
      <c r="J158" s="143">
        <f t="shared" si="95"/>
        <v>0</v>
      </c>
      <c r="K158" s="143">
        <f>SUM(L158:R158)</f>
        <v>157175.31</v>
      </c>
      <c r="L158" s="143">
        <f>L160+L168</f>
        <v>157175.31</v>
      </c>
      <c r="M158" s="143">
        <f t="shared" ref="M158:R158" si="96">M160+M168</f>
        <v>0</v>
      </c>
      <c r="N158" s="143">
        <f t="shared" si="96"/>
        <v>0</v>
      </c>
      <c r="O158" s="143">
        <f t="shared" si="96"/>
        <v>0</v>
      </c>
      <c r="P158" s="143">
        <f t="shared" si="96"/>
        <v>0</v>
      </c>
      <c r="Q158" s="143">
        <f t="shared" si="96"/>
        <v>0</v>
      </c>
      <c r="R158" s="143">
        <f t="shared" si="96"/>
        <v>0</v>
      </c>
      <c r="S158" s="143">
        <f>SUM(T158:Z158)</f>
        <v>157175.31</v>
      </c>
      <c r="T158" s="143">
        <f>T160+T168</f>
        <v>157175.31</v>
      </c>
      <c r="U158" s="143">
        <f t="shared" ref="U158:Z158" si="97">U160+U168</f>
        <v>0</v>
      </c>
      <c r="V158" s="143">
        <f t="shared" si="97"/>
        <v>0</v>
      </c>
      <c r="W158" s="143">
        <f t="shared" si="97"/>
        <v>0</v>
      </c>
      <c r="X158" s="143">
        <f t="shared" si="97"/>
        <v>0</v>
      </c>
      <c r="Y158" s="143">
        <f t="shared" si="97"/>
        <v>0</v>
      </c>
      <c r="Z158" s="143">
        <f t="shared" si="97"/>
        <v>0</v>
      </c>
    </row>
    <row r="159" spans="1:26" s="3" customFormat="1">
      <c r="A159" s="132">
        <v>3</v>
      </c>
      <c r="B159" s="144" t="s">
        <v>333</v>
      </c>
      <c r="C159" s="137">
        <f>SUM(D159:J159)</f>
        <v>157175.31</v>
      </c>
      <c r="D159" s="137">
        <f>D160+D168</f>
        <v>157175.31</v>
      </c>
      <c r="E159" s="137">
        <f t="shared" ref="E159:J159" si="98">E160+E168</f>
        <v>0</v>
      </c>
      <c r="F159" s="137">
        <f t="shared" si="98"/>
        <v>0</v>
      </c>
      <c r="G159" s="137">
        <f t="shared" si="98"/>
        <v>0</v>
      </c>
      <c r="H159" s="137">
        <f t="shared" si="98"/>
        <v>0</v>
      </c>
      <c r="I159" s="137">
        <f t="shared" si="98"/>
        <v>0</v>
      </c>
      <c r="J159" s="137">
        <f t="shared" si="98"/>
        <v>0</v>
      </c>
      <c r="K159" s="137">
        <f>SUM(L159:R159)</f>
        <v>157175.31</v>
      </c>
      <c r="L159" s="137">
        <f>L160+L168</f>
        <v>157175.31</v>
      </c>
      <c r="M159" s="137">
        <f t="shared" ref="M159:R159" si="99">M160+M168</f>
        <v>0</v>
      </c>
      <c r="N159" s="137">
        <f t="shared" si="99"/>
        <v>0</v>
      </c>
      <c r="O159" s="137">
        <f t="shared" si="99"/>
        <v>0</v>
      </c>
      <c r="P159" s="137">
        <f t="shared" si="99"/>
        <v>0</v>
      </c>
      <c r="Q159" s="137">
        <f t="shared" si="99"/>
        <v>0</v>
      </c>
      <c r="R159" s="137">
        <f t="shared" si="99"/>
        <v>0</v>
      </c>
      <c r="S159" s="137">
        <f>SUM(T159:Z159)</f>
        <v>157175.31</v>
      </c>
      <c r="T159" s="137">
        <f>T160+T168</f>
        <v>157175.31</v>
      </c>
      <c r="U159" s="137">
        <f t="shared" ref="U159:Z159" si="100">U160+U168</f>
        <v>0</v>
      </c>
      <c r="V159" s="137">
        <f t="shared" si="100"/>
        <v>0</v>
      </c>
      <c r="W159" s="137">
        <f t="shared" si="100"/>
        <v>0</v>
      </c>
      <c r="X159" s="137">
        <f t="shared" si="100"/>
        <v>0</v>
      </c>
      <c r="Y159" s="137">
        <f t="shared" si="100"/>
        <v>0</v>
      </c>
      <c r="Z159" s="137">
        <f t="shared" si="100"/>
        <v>0</v>
      </c>
    </row>
    <row r="160" spans="1:26" s="3" customFormat="1">
      <c r="A160" s="145">
        <v>31</v>
      </c>
      <c r="B160" s="146" t="s">
        <v>21</v>
      </c>
      <c r="C160" s="138">
        <f>SUM(D160:J160)</f>
        <v>144795.31</v>
      </c>
      <c r="D160" s="138">
        <f>SUM(D161:D167)</f>
        <v>144795.31</v>
      </c>
      <c r="E160" s="138">
        <f t="shared" ref="E160:J160" si="101">SUM(E161:E167)</f>
        <v>0</v>
      </c>
      <c r="F160" s="138">
        <f t="shared" si="101"/>
        <v>0</v>
      </c>
      <c r="G160" s="138">
        <f t="shared" si="101"/>
        <v>0</v>
      </c>
      <c r="H160" s="138">
        <f t="shared" si="101"/>
        <v>0</v>
      </c>
      <c r="I160" s="138">
        <f t="shared" si="101"/>
        <v>0</v>
      </c>
      <c r="J160" s="138">
        <f t="shared" si="101"/>
        <v>0</v>
      </c>
      <c r="K160" s="138">
        <f>SUM(L160:R160)</f>
        <v>144795.31</v>
      </c>
      <c r="L160" s="138">
        <f>SUM(L161:L167)</f>
        <v>144795.31</v>
      </c>
      <c r="M160" s="138">
        <f t="shared" ref="M160:R160" si="102">SUM(M161:M167)</f>
        <v>0</v>
      </c>
      <c r="N160" s="138">
        <f t="shared" si="102"/>
        <v>0</v>
      </c>
      <c r="O160" s="138">
        <f t="shared" si="102"/>
        <v>0</v>
      </c>
      <c r="P160" s="138">
        <f t="shared" si="102"/>
        <v>0</v>
      </c>
      <c r="Q160" s="138">
        <f t="shared" si="102"/>
        <v>0</v>
      </c>
      <c r="R160" s="138">
        <f t="shared" si="102"/>
        <v>0</v>
      </c>
      <c r="S160" s="138">
        <f>SUM(T160:Z160)</f>
        <v>144795.31</v>
      </c>
      <c r="T160" s="138">
        <f>SUM(T161:T167)</f>
        <v>144795.31</v>
      </c>
      <c r="U160" s="138">
        <f t="shared" ref="U160:Z160" si="103">SUM(U161:U167)</f>
        <v>0</v>
      </c>
      <c r="V160" s="138">
        <f t="shared" si="103"/>
        <v>0</v>
      </c>
      <c r="W160" s="138">
        <f t="shared" si="103"/>
        <v>0</v>
      </c>
      <c r="X160" s="138">
        <f t="shared" si="103"/>
        <v>0</v>
      </c>
      <c r="Y160" s="138">
        <f t="shared" si="103"/>
        <v>0</v>
      </c>
      <c r="Z160" s="138">
        <f t="shared" si="103"/>
        <v>0</v>
      </c>
    </row>
    <row r="161" spans="1:26" s="3" customFormat="1">
      <c r="A161" s="147">
        <v>3111</v>
      </c>
      <c r="B161" s="133" t="s">
        <v>334</v>
      </c>
      <c r="C161" s="137">
        <f t="shared" ref="C161:C167" si="104">SUM(D161:J161)</f>
        <v>116562.5</v>
      </c>
      <c r="D161" s="134">
        <v>116562.5</v>
      </c>
      <c r="E161" s="134"/>
      <c r="F161" s="134"/>
      <c r="G161" s="134"/>
      <c r="H161" s="134"/>
      <c r="I161" s="134"/>
      <c r="J161" s="134"/>
      <c r="K161" s="137">
        <f t="shared" ref="K161:K167" si="105">SUM(L161:R161)</f>
        <v>116562.5</v>
      </c>
      <c r="L161" s="134">
        <v>116562.5</v>
      </c>
      <c r="M161" s="134"/>
      <c r="N161" s="134"/>
      <c r="O161" s="134"/>
      <c r="P161" s="134"/>
      <c r="Q161" s="134"/>
      <c r="R161" s="134"/>
      <c r="S161" s="137">
        <f t="shared" ref="S161:S167" si="106">SUM(T161:Z161)</f>
        <v>116562.5</v>
      </c>
      <c r="T161" s="134">
        <v>116562.5</v>
      </c>
      <c r="U161" s="134"/>
      <c r="V161" s="134"/>
      <c r="W161" s="134"/>
      <c r="X161" s="134"/>
      <c r="Y161" s="134"/>
      <c r="Z161" s="134"/>
    </row>
    <row r="162" spans="1:26" s="3" customFormat="1">
      <c r="A162" s="147">
        <v>3113</v>
      </c>
      <c r="B162" s="133" t="s">
        <v>57</v>
      </c>
      <c r="C162" s="137">
        <f t="shared" si="104"/>
        <v>0</v>
      </c>
      <c r="D162" s="134"/>
      <c r="E162" s="134"/>
      <c r="F162" s="134"/>
      <c r="G162" s="134"/>
      <c r="H162" s="134"/>
      <c r="I162" s="134"/>
      <c r="J162" s="134"/>
      <c r="K162" s="137">
        <f t="shared" si="105"/>
        <v>0</v>
      </c>
      <c r="L162" s="134"/>
      <c r="M162" s="134"/>
      <c r="N162" s="134"/>
      <c r="O162" s="134"/>
      <c r="P162" s="134"/>
      <c r="Q162" s="134"/>
      <c r="R162" s="134"/>
      <c r="S162" s="137">
        <f t="shared" si="106"/>
        <v>0</v>
      </c>
      <c r="T162" s="134"/>
      <c r="U162" s="134"/>
      <c r="V162" s="134"/>
      <c r="W162" s="134"/>
      <c r="X162" s="134"/>
      <c r="Y162" s="134"/>
      <c r="Z162" s="134"/>
    </row>
    <row r="163" spans="1:26" s="3" customFormat="1">
      <c r="A163" s="147">
        <v>3114</v>
      </c>
      <c r="B163" s="133" t="s">
        <v>59</v>
      </c>
      <c r="C163" s="137">
        <f t="shared" si="104"/>
        <v>0</v>
      </c>
      <c r="D163" s="134"/>
      <c r="E163" s="134"/>
      <c r="F163" s="134"/>
      <c r="G163" s="134"/>
      <c r="H163" s="134"/>
      <c r="I163" s="134"/>
      <c r="J163" s="134"/>
      <c r="K163" s="137">
        <f t="shared" si="105"/>
        <v>0</v>
      </c>
      <c r="L163" s="134"/>
      <c r="M163" s="134"/>
      <c r="N163" s="134"/>
      <c r="O163" s="134"/>
      <c r="P163" s="134"/>
      <c r="Q163" s="134"/>
      <c r="R163" s="134"/>
      <c r="S163" s="137">
        <f t="shared" si="106"/>
        <v>0</v>
      </c>
      <c r="T163" s="134"/>
      <c r="U163" s="134"/>
      <c r="V163" s="134"/>
      <c r="W163" s="134"/>
      <c r="X163" s="134"/>
      <c r="Y163" s="134"/>
      <c r="Z163" s="134"/>
    </row>
    <row r="164" spans="1:26" s="3" customFormat="1">
      <c r="A164" s="147">
        <v>3121</v>
      </c>
      <c r="B164" s="133" t="s">
        <v>23</v>
      </c>
      <c r="C164" s="137">
        <f t="shared" si="104"/>
        <v>9000</v>
      </c>
      <c r="D164" s="134">
        <v>9000</v>
      </c>
      <c r="E164" s="134"/>
      <c r="F164" s="134"/>
      <c r="G164" s="134"/>
      <c r="H164" s="134"/>
      <c r="I164" s="134"/>
      <c r="J164" s="134"/>
      <c r="K164" s="137">
        <f t="shared" si="105"/>
        <v>9000</v>
      </c>
      <c r="L164" s="134">
        <v>9000</v>
      </c>
      <c r="M164" s="134"/>
      <c r="N164" s="134"/>
      <c r="O164" s="134"/>
      <c r="P164" s="134"/>
      <c r="Q164" s="134"/>
      <c r="R164" s="134"/>
      <c r="S164" s="137">
        <f t="shared" si="106"/>
        <v>9000</v>
      </c>
      <c r="T164" s="134">
        <v>9000</v>
      </c>
      <c r="U164" s="134"/>
      <c r="V164" s="134"/>
      <c r="W164" s="134"/>
      <c r="X164" s="134"/>
      <c r="Y164" s="134"/>
      <c r="Z164" s="134"/>
    </row>
    <row r="165" spans="1:26">
      <c r="A165" s="147">
        <v>3131</v>
      </c>
      <c r="B165" s="133" t="s">
        <v>335</v>
      </c>
      <c r="C165" s="137">
        <f t="shared" si="104"/>
        <v>0</v>
      </c>
      <c r="D165" s="134"/>
      <c r="E165" s="134"/>
      <c r="F165" s="134"/>
      <c r="G165" s="134"/>
      <c r="H165" s="134"/>
      <c r="I165" s="134"/>
      <c r="J165" s="134"/>
      <c r="K165" s="137">
        <f t="shared" si="105"/>
        <v>0</v>
      </c>
      <c r="L165" s="134"/>
      <c r="M165" s="134"/>
      <c r="N165" s="134"/>
      <c r="O165" s="134"/>
      <c r="P165" s="134"/>
      <c r="Q165" s="134"/>
      <c r="R165" s="134"/>
      <c r="S165" s="137">
        <f t="shared" si="106"/>
        <v>0</v>
      </c>
      <c r="T165" s="134"/>
      <c r="U165" s="134"/>
      <c r="V165" s="134"/>
      <c r="W165" s="134"/>
      <c r="X165" s="134"/>
      <c r="Y165" s="134"/>
      <c r="Z165" s="134"/>
    </row>
    <row r="166" spans="1:26" ht="25.5">
      <c r="A166" s="147">
        <v>3132</v>
      </c>
      <c r="B166" s="133" t="s">
        <v>44</v>
      </c>
      <c r="C166" s="137">
        <f t="shared" si="104"/>
        <v>19232.810000000001</v>
      </c>
      <c r="D166" s="134">
        <v>19232.810000000001</v>
      </c>
      <c r="E166" s="134"/>
      <c r="F166" s="134"/>
      <c r="G166" s="134"/>
      <c r="H166" s="134"/>
      <c r="I166" s="134"/>
      <c r="J166" s="134"/>
      <c r="K166" s="137">
        <f t="shared" si="105"/>
        <v>19232.810000000001</v>
      </c>
      <c r="L166" s="134">
        <v>19232.810000000001</v>
      </c>
      <c r="M166" s="134"/>
      <c r="N166" s="134"/>
      <c r="O166" s="134"/>
      <c r="P166" s="134"/>
      <c r="Q166" s="134"/>
      <c r="R166" s="134"/>
      <c r="S166" s="137">
        <f t="shared" si="106"/>
        <v>19232.810000000001</v>
      </c>
      <c r="T166" s="134">
        <v>19232.810000000001</v>
      </c>
      <c r="U166" s="134"/>
      <c r="V166" s="134"/>
      <c r="W166" s="134"/>
      <c r="X166" s="134"/>
      <c r="Y166" s="134"/>
      <c r="Z166" s="134"/>
    </row>
    <row r="167" spans="1:26" ht="24">
      <c r="A167" s="148">
        <v>3133</v>
      </c>
      <c r="B167" s="149" t="s">
        <v>45</v>
      </c>
      <c r="C167" s="137">
        <f t="shared" si="104"/>
        <v>0</v>
      </c>
      <c r="D167" s="134">
        <v>0</v>
      </c>
      <c r="E167" s="134"/>
      <c r="F167" s="134"/>
      <c r="G167" s="134"/>
      <c r="H167" s="134"/>
      <c r="I167" s="134"/>
      <c r="J167" s="134"/>
      <c r="K167" s="137">
        <f t="shared" si="105"/>
        <v>0</v>
      </c>
      <c r="L167" s="134">
        <v>0</v>
      </c>
      <c r="M167" s="134"/>
      <c r="N167" s="134"/>
      <c r="O167" s="134"/>
      <c r="P167" s="134"/>
      <c r="Q167" s="134"/>
      <c r="R167" s="134"/>
      <c r="S167" s="137">
        <f t="shared" si="106"/>
        <v>0</v>
      </c>
      <c r="T167" s="134">
        <v>0</v>
      </c>
      <c r="U167" s="134"/>
      <c r="V167" s="134"/>
      <c r="W167" s="134"/>
      <c r="X167" s="134"/>
      <c r="Y167" s="134"/>
      <c r="Z167" s="134"/>
    </row>
    <row r="168" spans="1:26" s="3" customFormat="1">
      <c r="A168" s="145">
        <v>32</v>
      </c>
      <c r="B168" s="146" t="s">
        <v>25</v>
      </c>
      <c r="C168" s="138">
        <f>SUM(D168:J168)</f>
        <v>12380</v>
      </c>
      <c r="D168" s="138">
        <f>D170+D169</f>
        <v>12380</v>
      </c>
      <c r="E168" s="138">
        <f t="shared" ref="E168:J168" si="107">E170+E169</f>
        <v>0</v>
      </c>
      <c r="F168" s="138">
        <f t="shared" si="107"/>
        <v>0</v>
      </c>
      <c r="G168" s="138">
        <f t="shared" si="107"/>
        <v>0</v>
      </c>
      <c r="H168" s="138">
        <f t="shared" si="107"/>
        <v>0</v>
      </c>
      <c r="I168" s="138">
        <f t="shared" si="107"/>
        <v>0</v>
      </c>
      <c r="J168" s="138">
        <f t="shared" si="107"/>
        <v>0</v>
      </c>
      <c r="K168" s="138">
        <f>SUM(L168:R168)</f>
        <v>12380</v>
      </c>
      <c r="L168" s="138">
        <f>L170+L169</f>
        <v>12380</v>
      </c>
      <c r="M168" s="138">
        <f t="shared" ref="M168:R168" si="108">M170+M169</f>
        <v>0</v>
      </c>
      <c r="N168" s="138">
        <f t="shared" si="108"/>
        <v>0</v>
      </c>
      <c r="O168" s="138">
        <f t="shared" si="108"/>
        <v>0</v>
      </c>
      <c r="P168" s="138">
        <f t="shared" si="108"/>
        <v>0</v>
      </c>
      <c r="Q168" s="138">
        <f t="shared" si="108"/>
        <v>0</v>
      </c>
      <c r="R168" s="138">
        <f t="shared" si="108"/>
        <v>0</v>
      </c>
      <c r="S168" s="138">
        <f>SUM(T168:Z168)</f>
        <v>12380</v>
      </c>
      <c r="T168" s="138">
        <f>T170+T169</f>
        <v>12380</v>
      </c>
      <c r="U168" s="138">
        <f t="shared" ref="U168:Z168" si="109">U170+U169</f>
        <v>0</v>
      </c>
      <c r="V168" s="138">
        <f t="shared" si="109"/>
        <v>0</v>
      </c>
      <c r="W168" s="138">
        <f t="shared" si="109"/>
        <v>0</v>
      </c>
      <c r="X168" s="138">
        <f t="shared" si="109"/>
        <v>0</v>
      </c>
      <c r="Y168" s="138">
        <f t="shared" si="109"/>
        <v>0</v>
      </c>
      <c r="Z168" s="138">
        <f t="shared" si="109"/>
        <v>0</v>
      </c>
    </row>
    <row r="169" spans="1:26" s="3" customFormat="1">
      <c r="A169" s="148">
        <v>3211</v>
      </c>
      <c r="B169" s="149" t="s">
        <v>66</v>
      </c>
      <c r="C169" s="137">
        <f>SUM(D169:J169)</f>
        <v>0</v>
      </c>
      <c r="D169" s="151">
        <v>0</v>
      </c>
      <c r="E169" s="151"/>
      <c r="F169" s="151"/>
      <c r="G169" s="151"/>
      <c r="H169" s="151"/>
      <c r="I169" s="151"/>
      <c r="J169" s="151"/>
      <c r="K169" s="137">
        <f>SUM(L169:R169)</f>
        <v>0</v>
      </c>
      <c r="L169" s="151">
        <v>0</v>
      </c>
      <c r="M169" s="151"/>
      <c r="N169" s="151"/>
      <c r="O169" s="151"/>
      <c r="P169" s="151"/>
      <c r="Q169" s="151"/>
      <c r="R169" s="151"/>
      <c r="S169" s="137">
        <f>SUM(T169:Z169)</f>
        <v>0</v>
      </c>
      <c r="T169" s="151">
        <v>0</v>
      </c>
      <c r="U169" s="151"/>
      <c r="V169" s="151"/>
      <c r="W169" s="151"/>
      <c r="X169" s="151"/>
      <c r="Y169" s="151"/>
      <c r="Z169" s="151"/>
    </row>
    <row r="170" spans="1:26" s="3" customFormat="1" ht="24">
      <c r="A170" s="148">
        <v>3212</v>
      </c>
      <c r="B170" s="149" t="s">
        <v>68</v>
      </c>
      <c r="C170" s="137">
        <f>SUM(D170:J170)</f>
        <v>12380</v>
      </c>
      <c r="D170" s="137">
        <v>12380</v>
      </c>
      <c r="E170" s="137"/>
      <c r="F170" s="137"/>
      <c r="G170" s="137"/>
      <c r="H170" s="137"/>
      <c r="I170" s="137"/>
      <c r="J170" s="137"/>
      <c r="K170" s="137">
        <f>SUM(L170:R170)</f>
        <v>12380</v>
      </c>
      <c r="L170" s="137">
        <v>12380</v>
      </c>
      <c r="M170" s="137"/>
      <c r="N170" s="137"/>
      <c r="O170" s="137"/>
      <c r="P170" s="137"/>
      <c r="Q170" s="137"/>
      <c r="R170" s="137"/>
      <c r="S170" s="137">
        <f>SUM(T170:Z170)</f>
        <v>12380</v>
      </c>
      <c r="T170" s="137">
        <v>12380</v>
      </c>
      <c r="U170" s="137"/>
      <c r="V170" s="137"/>
      <c r="W170" s="137"/>
      <c r="X170" s="137"/>
      <c r="Y170" s="137"/>
      <c r="Z170" s="137"/>
    </row>
    <row r="171" spans="1:26" s="3" customFormat="1" ht="38.25">
      <c r="A171" s="141" t="s">
        <v>38</v>
      </c>
      <c r="B171" s="182" t="s">
        <v>373</v>
      </c>
      <c r="C171" s="143">
        <f>SUM(D171:J171)</f>
        <v>40088.9</v>
      </c>
      <c r="D171" s="143">
        <f>D173+D181+D209+D213+D223</f>
        <v>18000</v>
      </c>
      <c r="E171" s="143">
        <f t="shared" ref="E171:J171" si="110">E173+E181+E209+E213+E223</f>
        <v>0</v>
      </c>
      <c r="F171" s="143">
        <f t="shared" si="110"/>
        <v>0</v>
      </c>
      <c r="G171" s="143">
        <f t="shared" si="110"/>
        <v>22088.9</v>
      </c>
      <c r="H171" s="143">
        <f t="shared" si="110"/>
        <v>0</v>
      </c>
      <c r="I171" s="143">
        <f t="shared" si="110"/>
        <v>0</v>
      </c>
      <c r="J171" s="143">
        <f t="shared" si="110"/>
        <v>0</v>
      </c>
      <c r="K171" s="143">
        <f>SUM(L171:R171)</f>
        <v>40088.9</v>
      </c>
      <c r="L171" s="143">
        <f>L173+L181+L209+L213+L223</f>
        <v>18000</v>
      </c>
      <c r="M171" s="143">
        <f t="shared" ref="M171:R171" si="111">M173+M181+M209+M213+M223</f>
        <v>0</v>
      </c>
      <c r="N171" s="143">
        <f t="shared" si="111"/>
        <v>0</v>
      </c>
      <c r="O171" s="143">
        <f t="shared" si="111"/>
        <v>22088.9</v>
      </c>
      <c r="P171" s="143">
        <f t="shared" si="111"/>
        <v>0</v>
      </c>
      <c r="Q171" s="143">
        <f t="shared" si="111"/>
        <v>0</v>
      </c>
      <c r="R171" s="143">
        <f t="shared" si="111"/>
        <v>0</v>
      </c>
      <c r="S171" s="143">
        <f>SUM(T171:Z171)</f>
        <v>40088.9</v>
      </c>
      <c r="T171" s="143">
        <f>T173+T181+T209+T213+T223</f>
        <v>18000</v>
      </c>
      <c r="U171" s="143">
        <f t="shared" ref="U171:Z171" si="112">U173+U181+U209+U213+U223</f>
        <v>0</v>
      </c>
      <c r="V171" s="143">
        <f t="shared" si="112"/>
        <v>0</v>
      </c>
      <c r="W171" s="143">
        <f t="shared" si="112"/>
        <v>22088.9</v>
      </c>
      <c r="X171" s="143">
        <f t="shared" si="112"/>
        <v>0</v>
      </c>
      <c r="Y171" s="143">
        <f t="shared" si="112"/>
        <v>0</v>
      </c>
      <c r="Z171" s="143">
        <f t="shared" si="112"/>
        <v>0</v>
      </c>
    </row>
    <row r="172" spans="1:26" s="3" customFormat="1">
      <c r="A172" s="132">
        <v>3</v>
      </c>
      <c r="B172" s="144" t="s">
        <v>333</v>
      </c>
      <c r="C172" s="137">
        <f>SUM(D172:J172)</f>
        <v>40088.9</v>
      </c>
      <c r="D172" s="137">
        <f>D173+D181+D209</f>
        <v>18000</v>
      </c>
      <c r="E172" s="137">
        <f t="shared" ref="E172:J172" si="113">E173+E181+E209</f>
        <v>0</v>
      </c>
      <c r="F172" s="137">
        <f t="shared" si="113"/>
        <v>0</v>
      </c>
      <c r="G172" s="137">
        <f t="shared" si="113"/>
        <v>22088.9</v>
      </c>
      <c r="H172" s="137">
        <f t="shared" si="113"/>
        <v>0</v>
      </c>
      <c r="I172" s="137">
        <f t="shared" si="113"/>
        <v>0</v>
      </c>
      <c r="J172" s="137">
        <f t="shared" si="113"/>
        <v>0</v>
      </c>
      <c r="K172" s="137">
        <f>SUM(L172:R172)</f>
        <v>40088.9</v>
      </c>
      <c r="L172" s="137">
        <f>L173+L181+L209</f>
        <v>18000</v>
      </c>
      <c r="M172" s="137">
        <f t="shared" ref="M172:R172" si="114">M173+M181+M209</f>
        <v>0</v>
      </c>
      <c r="N172" s="137">
        <f t="shared" si="114"/>
        <v>0</v>
      </c>
      <c r="O172" s="137">
        <f t="shared" si="114"/>
        <v>22088.9</v>
      </c>
      <c r="P172" s="137">
        <f t="shared" si="114"/>
        <v>0</v>
      </c>
      <c r="Q172" s="137">
        <f t="shared" si="114"/>
        <v>0</v>
      </c>
      <c r="R172" s="137">
        <f t="shared" si="114"/>
        <v>0</v>
      </c>
      <c r="S172" s="137">
        <f>SUM(T172:Z172)</f>
        <v>40088.9</v>
      </c>
      <c r="T172" s="137">
        <f>T173+T181+T209</f>
        <v>18000</v>
      </c>
      <c r="U172" s="137">
        <f t="shared" ref="U172:Z172" si="115">U173+U181+U209</f>
        <v>0</v>
      </c>
      <c r="V172" s="137">
        <f t="shared" si="115"/>
        <v>0</v>
      </c>
      <c r="W172" s="137">
        <f t="shared" si="115"/>
        <v>22088.9</v>
      </c>
      <c r="X172" s="137">
        <f t="shared" si="115"/>
        <v>0</v>
      </c>
      <c r="Y172" s="137">
        <f t="shared" si="115"/>
        <v>0</v>
      </c>
      <c r="Z172" s="137">
        <f t="shared" si="115"/>
        <v>0</v>
      </c>
    </row>
    <row r="173" spans="1:26" s="3" customFormat="1">
      <c r="A173" s="145">
        <v>31</v>
      </c>
      <c r="B173" s="146" t="s">
        <v>21</v>
      </c>
      <c r="C173" s="138">
        <f t="shared" ref="C173:C180" si="116">SUM(D173:J173)</f>
        <v>0</v>
      </c>
      <c r="D173" s="138">
        <f>SUM(D175:D180)</f>
        <v>0</v>
      </c>
      <c r="E173" s="138">
        <f t="shared" ref="E173:J173" si="117">SUM(E175:E180)</f>
        <v>0</v>
      </c>
      <c r="F173" s="138">
        <f t="shared" si="117"/>
        <v>0</v>
      </c>
      <c r="G173" s="138">
        <f t="shared" si="117"/>
        <v>0</v>
      </c>
      <c r="H173" s="138">
        <f t="shared" si="117"/>
        <v>0</v>
      </c>
      <c r="I173" s="138">
        <f t="shared" si="117"/>
        <v>0</v>
      </c>
      <c r="J173" s="138">
        <f t="shared" si="117"/>
        <v>0</v>
      </c>
      <c r="K173" s="138">
        <f t="shared" ref="K173:K180" si="118">SUM(L173:R173)</f>
        <v>0</v>
      </c>
      <c r="L173" s="138">
        <f>SUM(L175:L180)</f>
        <v>0</v>
      </c>
      <c r="M173" s="138">
        <f t="shared" ref="M173:R173" si="119">SUM(M175:M180)</f>
        <v>0</v>
      </c>
      <c r="N173" s="138">
        <f t="shared" si="119"/>
        <v>0</v>
      </c>
      <c r="O173" s="138">
        <f t="shared" si="119"/>
        <v>0</v>
      </c>
      <c r="P173" s="138">
        <f t="shared" si="119"/>
        <v>0</v>
      </c>
      <c r="Q173" s="138">
        <f t="shared" si="119"/>
        <v>0</v>
      </c>
      <c r="R173" s="138">
        <f t="shared" si="119"/>
        <v>0</v>
      </c>
      <c r="S173" s="138">
        <f t="shared" ref="S173:S180" si="120">SUM(T173:Z173)</f>
        <v>0</v>
      </c>
      <c r="T173" s="138">
        <f>SUM(T175:T180)</f>
        <v>0</v>
      </c>
      <c r="U173" s="138">
        <f t="shared" ref="U173:Z173" si="121">SUM(U175:U180)</f>
        <v>0</v>
      </c>
      <c r="V173" s="138">
        <f t="shared" si="121"/>
        <v>0</v>
      </c>
      <c r="W173" s="138">
        <f t="shared" si="121"/>
        <v>0</v>
      </c>
      <c r="X173" s="138">
        <f t="shared" si="121"/>
        <v>0</v>
      </c>
      <c r="Y173" s="138">
        <f t="shared" si="121"/>
        <v>0</v>
      </c>
      <c r="Z173" s="138">
        <f t="shared" si="121"/>
        <v>0</v>
      </c>
    </row>
    <row r="174" spans="1:26" s="3" customFormat="1">
      <c r="A174" s="147">
        <v>3111</v>
      </c>
      <c r="B174" s="133" t="s">
        <v>334</v>
      </c>
      <c r="C174" s="137">
        <f t="shared" si="116"/>
        <v>0</v>
      </c>
      <c r="D174" s="134"/>
      <c r="E174" s="134"/>
      <c r="F174" s="134"/>
      <c r="G174" s="134"/>
      <c r="H174" s="134"/>
      <c r="I174" s="134"/>
      <c r="J174" s="134"/>
      <c r="K174" s="137">
        <f t="shared" si="118"/>
        <v>0</v>
      </c>
      <c r="L174" s="134"/>
      <c r="M174" s="134"/>
      <c r="N174" s="134"/>
      <c r="O174" s="134"/>
      <c r="P174" s="134"/>
      <c r="Q174" s="134"/>
      <c r="R174" s="134"/>
      <c r="S174" s="137">
        <f t="shared" si="120"/>
        <v>0</v>
      </c>
      <c r="T174" s="134"/>
      <c r="U174" s="134"/>
      <c r="V174" s="134"/>
      <c r="W174" s="134"/>
      <c r="X174" s="134"/>
      <c r="Y174" s="134"/>
      <c r="Z174" s="134"/>
    </row>
    <row r="175" spans="1:26" s="3" customFormat="1">
      <c r="A175" s="147">
        <v>3113</v>
      </c>
      <c r="B175" s="133" t="s">
        <v>57</v>
      </c>
      <c r="C175" s="137">
        <f t="shared" si="116"/>
        <v>0</v>
      </c>
      <c r="D175" s="134"/>
      <c r="E175" s="134"/>
      <c r="F175" s="134"/>
      <c r="G175" s="134"/>
      <c r="H175" s="134"/>
      <c r="I175" s="134"/>
      <c r="J175" s="134"/>
      <c r="K175" s="137">
        <f t="shared" si="118"/>
        <v>0</v>
      </c>
      <c r="L175" s="134"/>
      <c r="M175" s="134"/>
      <c r="N175" s="134"/>
      <c r="O175" s="134"/>
      <c r="P175" s="134"/>
      <c r="Q175" s="134"/>
      <c r="R175" s="134"/>
      <c r="S175" s="137">
        <f t="shared" si="120"/>
        <v>0</v>
      </c>
      <c r="T175" s="134"/>
      <c r="U175" s="134"/>
      <c r="V175" s="134"/>
      <c r="W175" s="134"/>
      <c r="X175" s="134"/>
      <c r="Y175" s="134"/>
      <c r="Z175" s="134"/>
    </row>
    <row r="176" spans="1:26" s="3" customFormat="1">
      <c r="A176" s="147">
        <v>3114</v>
      </c>
      <c r="B176" s="133" t="s">
        <v>59</v>
      </c>
      <c r="C176" s="137">
        <f t="shared" si="116"/>
        <v>0</v>
      </c>
      <c r="D176" s="134"/>
      <c r="E176" s="134"/>
      <c r="F176" s="134"/>
      <c r="G176" s="134"/>
      <c r="H176" s="134"/>
      <c r="I176" s="134"/>
      <c r="J176" s="134"/>
      <c r="K176" s="137">
        <f t="shared" si="118"/>
        <v>0</v>
      </c>
      <c r="L176" s="134"/>
      <c r="M176" s="134"/>
      <c r="N176" s="134"/>
      <c r="O176" s="134"/>
      <c r="P176" s="134"/>
      <c r="Q176" s="134"/>
      <c r="R176" s="134"/>
      <c r="S176" s="137">
        <f t="shared" si="120"/>
        <v>0</v>
      </c>
      <c r="T176" s="134"/>
      <c r="U176" s="134"/>
      <c r="V176" s="134"/>
      <c r="W176" s="134"/>
      <c r="X176" s="134"/>
      <c r="Y176" s="134"/>
      <c r="Z176" s="134"/>
    </row>
    <row r="177" spans="1:26">
      <c r="A177" s="147">
        <v>3121</v>
      </c>
      <c r="B177" s="133" t="s">
        <v>23</v>
      </c>
      <c r="C177" s="137">
        <f t="shared" si="116"/>
        <v>0</v>
      </c>
      <c r="D177" s="134"/>
      <c r="E177" s="134"/>
      <c r="F177" s="134"/>
      <c r="G177" s="134"/>
      <c r="H177" s="134"/>
      <c r="I177" s="134"/>
      <c r="J177" s="134"/>
      <c r="K177" s="137">
        <f t="shared" si="118"/>
        <v>0</v>
      </c>
      <c r="L177" s="134"/>
      <c r="M177" s="134"/>
      <c r="N177" s="134"/>
      <c r="O177" s="134"/>
      <c r="P177" s="134"/>
      <c r="Q177" s="134"/>
      <c r="R177" s="134"/>
      <c r="S177" s="137">
        <f t="shared" si="120"/>
        <v>0</v>
      </c>
      <c r="T177" s="134"/>
      <c r="U177" s="134"/>
      <c r="V177" s="134"/>
      <c r="W177" s="134"/>
      <c r="X177" s="134"/>
      <c r="Y177" s="134"/>
      <c r="Z177" s="134"/>
    </row>
    <row r="178" spans="1:26" s="3" customFormat="1">
      <c r="A178" s="147">
        <v>3131</v>
      </c>
      <c r="B178" s="133" t="s">
        <v>335</v>
      </c>
      <c r="C178" s="137">
        <f t="shared" si="116"/>
        <v>0</v>
      </c>
      <c r="D178" s="134"/>
      <c r="E178" s="134"/>
      <c r="F178" s="134"/>
      <c r="G178" s="134"/>
      <c r="H178" s="134"/>
      <c r="I178" s="134"/>
      <c r="J178" s="134"/>
      <c r="K178" s="137">
        <f t="shared" si="118"/>
        <v>0</v>
      </c>
      <c r="L178" s="134"/>
      <c r="M178" s="134"/>
      <c r="N178" s="134"/>
      <c r="O178" s="134"/>
      <c r="P178" s="134"/>
      <c r="Q178" s="134"/>
      <c r="R178" s="134"/>
      <c r="S178" s="137">
        <f t="shared" si="120"/>
        <v>0</v>
      </c>
      <c r="T178" s="134"/>
      <c r="U178" s="134"/>
      <c r="V178" s="134"/>
      <c r="W178" s="134"/>
      <c r="X178" s="134"/>
      <c r="Y178" s="134"/>
      <c r="Z178" s="134"/>
    </row>
    <row r="179" spans="1:26" s="3" customFormat="1" ht="25.5">
      <c r="A179" s="147">
        <v>3132</v>
      </c>
      <c r="B179" s="133" t="s">
        <v>44</v>
      </c>
      <c r="C179" s="137">
        <f t="shared" si="116"/>
        <v>0</v>
      </c>
      <c r="D179" s="134"/>
      <c r="E179" s="134"/>
      <c r="F179" s="134"/>
      <c r="G179" s="134"/>
      <c r="H179" s="134"/>
      <c r="I179" s="134"/>
      <c r="J179" s="134"/>
      <c r="K179" s="137">
        <f t="shared" si="118"/>
        <v>0</v>
      </c>
      <c r="L179" s="134"/>
      <c r="M179" s="134"/>
      <c r="N179" s="134"/>
      <c r="O179" s="134"/>
      <c r="P179" s="134"/>
      <c r="Q179" s="134"/>
      <c r="R179" s="134"/>
      <c r="S179" s="137">
        <f t="shared" si="120"/>
        <v>0</v>
      </c>
      <c r="T179" s="134"/>
      <c r="U179" s="134"/>
      <c r="V179" s="134"/>
      <c r="W179" s="134"/>
      <c r="X179" s="134"/>
      <c r="Y179" s="134"/>
      <c r="Z179" s="134"/>
    </row>
    <row r="180" spans="1:26" s="3" customFormat="1" ht="24">
      <c r="A180" s="148">
        <v>3133</v>
      </c>
      <c r="B180" s="149" t="s">
        <v>45</v>
      </c>
      <c r="C180" s="137">
        <f t="shared" si="116"/>
        <v>0</v>
      </c>
      <c r="D180" s="134"/>
      <c r="E180" s="134"/>
      <c r="F180" s="134"/>
      <c r="G180" s="134"/>
      <c r="H180" s="134"/>
      <c r="I180" s="134"/>
      <c r="J180" s="134"/>
      <c r="K180" s="137">
        <f t="shared" si="118"/>
        <v>0</v>
      </c>
      <c r="L180" s="134"/>
      <c r="M180" s="134"/>
      <c r="N180" s="134"/>
      <c r="O180" s="134"/>
      <c r="P180" s="134"/>
      <c r="Q180" s="134"/>
      <c r="R180" s="134"/>
      <c r="S180" s="137">
        <f t="shared" si="120"/>
        <v>0</v>
      </c>
      <c r="T180" s="134"/>
      <c r="U180" s="134"/>
      <c r="V180" s="134"/>
      <c r="W180" s="134"/>
      <c r="X180" s="134"/>
      <c r="Y180" s="134"/>
      <c r="Z180" s="134"/>
    </row>
    <row r="181" spans="1:26" s="3" customFormat="1">
      <c r="A181" s="145">
        <v>32</v>
      </c>
      <c r="B181" s="146" t="s">
        <v>25</v>
      </c>
      <c r="C181" s="138">
        <f>SUM(D181:J181)</f>
        <v>40088.9</v>
      </c>
      <c r="D181" s="138">
        <f t="shared" ref="D181:J181" si="122">SUM(D182:D208)</f>
        <v>18000</v>
      </c>
      <c r="E181" s="138">
        <f t="shared" si="122"/>
        <v>0</v>
      </c>
      <c r="F181" s="138">
        <f t="shared" si="122"/>
        <v>0</v>
      </c>
      <c r="G181" s="138">
        <f t="shared" si="122"/>
        <v>22088.9</v>
      </c>
      <c r="H181" s="138">
        <f t="shared" si="122"/>
        <v>0</v>
      </c>
      <c r="I181" s="138">
        <f t="shared" si="122"/>
        <v>0</v>
      </c>
      <c r="J181" s="138">
        <f t="shared" si="122"/>
        <v>0</v>
      </c>
      <c r="K181" s="138">
        <f>SUM(L181:R181)</f>
        <v>40088.9</v>
      </c>
      <c r="L181" s="138">
        <f t="shared" ref="L181:R181" si="123">SUM(L182:L208)</f>
        <v>18000</v>
      </c>
      <c r="M181" s="138">
        <f t="shared" si="123"/>
        <v>0</v>
      </c>
      <c r="N181" s="138">
        <f t="shared" si="123"/>
        <v>0</v>
      </c>
      <c r="O181" s="138">
        <f t="shared" si="123"/>
        <v>22088.9</v>
      </c>
      <c r="P181" s="138">
        <f t="shared" si="123"/>
        <v>0</v>
      </c>
      <c r="Q181" s="138">
        <f t="shared" si="123"/>
        <v>0</v>
      </c>
      <c r="R181" s="138">
        <f t="shared" si="123"/>
        <v>0</v>
      </c>
      <c r="S181" s="138">
        <f>SUM(T181:Z181)</f>
        <v>40088.9</v>
      </c>
      <c r="T181" s="138">
        <f t="shared" ref="T181:Z181" si="124">SUM(T182:T208)</f>
        <v>18000</v>
      </c>
      <c r="U181" s="138">
        <f t="shared" si="124"/>
        <v>0</v>
      </c>
      <c r="V181" s="138">
        <f t="shared" si="124"/>
        <v>0</v>
      </c>
      <c r="W181" s="138">
        <f t="shared" si="124"/>
        <v>22088.9</v>
      </c>
      <c r="X181" s="138">
        <f t="shared" si="124"/>
        <v>0</v>
      </c>
      <c r="Y181" s="138">
        <f t="shared" si="124"/>
        <v>0</v>
      </c>
      <c r="Z181" s="138">
        <f t="shared" si="124"/>
        <v>0</v>
      </c>
    </row>
    <row r="182" spans="1:26" s="3" customFormat="1">
      <c r="A182" s="148">
        <v>3211</v>
      </c>
      <c r="B182" s="149" t="s">
        <v>66</v>
      </c>
      <c r="C182" s="137">
        <f t="shared" ref="C182:C224" si="125">SUM(D182:J182)</f>
        <v>2264</v>
      </c>
      <c r="D182" s="137">
        <v>0</v>
      </c>
      <c r="E182" s="137"/>
      <c r="F182" s="137"/>
      <c r="G182" s="137">
        <v>2264</v>
      </c>
      <c r="H182" s="137"/>
      <c r="I182" s="137"/>
      <c r="J182" s="137"/>
      <c r="K182" s="137">
        <f t="shared" ref="K182:K224" si="126">SUM(L182:R182)</f>
        <v>2264</v>
      </c>
      <c r="L182" s="137">
        <v>0</v>
      </c>
      <c r="M182" s="137"/>
      <c r="N182" s="137"/>
      <c r="O182" s="137">
        <v>2264</v>
      </c>
      <c r="P182" s="137"/>
      <c r="Q182" s="137"/>
      <c r="R182" s="137"/>
      <c r="S182" s="137">
        <f t="shared" ref="S182:S224" si="127">SUM(T182:Z182)</f>
        <v>2264</v>
      </c>
      <c r="T182" s="137">
        <v>0</v>
      </c>
      <c r="U182" s="137"/>
      <c r="V182" s="137"/>
      <c r="W182" s="137">
        <v>2264</v>
      </c>
      <c r="X182" s="137"/>
      <c r="Y182" s="137"/>
      <c r="Z182" s="137"/>
    </row>
    <row r="183" spans="1:26" s="3" customFormat="1" ht="24">
      <c r="A183" s="148">
        <v>3212</v>
      </c>
      <c r="B183" s="149" t="s">
        <v>68</v>
      </c>
      <c r="C183" s="137">
        <f t="shared" si="125"/>
        <v>0</v>
      </c>
      <c r="D183" s="137"/>
      <c r="E183" s="137"/>
      <c r="F183" s="137"/>
      <c r="G183" s="137"/>
      <c r="H183" s="137"/>
      <c r="I183" s="137"/>
      <c r="J183" s="137"/>
      <c r="K183" s="137">
        <f t="shared" si="126"/>
        <v>0</v>
      </c>
      <c r="L183" s="137"/>
      <c r="M183" s="137"/>
      <c r="N183" s="137"/>
      <c r="O183" s="137"/>
      <c r="P183" s="137"/>
      <c r="Q183" s="137"/>
      <c r="R183" s="137"/>
      <c r="S183" s="137">
        <f t="shared" si="127"/>
        <v>0</v>
      </c>
      <c r="T183" s="137"/>
      <c r="U183" s="137"/>
      <c r="V183" s="137"/>
      <c r="W183" s="137"/>
      <c r="X183" s="137"/>
      <c r="Y183" s="137"/>
      <c r="Z183" s="137"/>
    </row>
    <row r="184" spans="1:26" s="3" customFormat="1">
      <c r="A184" s="148">
        <v>3213</v>
      </c>
      <c r="B184" s="149" t="s">
        <v>70</v>
      </c>
      <c r="C184" s="137">
        <f t="shared" si="125"/>
        <v>0</v>
      </c>
      <c r="D184" s="137"/>
      <c r="E184" s="137"/>
      <c r="F184" s="137"/>
      <c r="G184" s="137"/>
      <c r="H184" s="137"/>
      <c r="I184" s="137"/>
      <c r="J184" s="137"/>
      <c r="K184" s="137">
        <f t="shared" si="126"/>
        <v>0</v>
      </c>
      <c r="L184" s="137"/>
      <c r="M184" s="137"/>
      <c r="N184" s="137"/>
      <c r="O184" s="137"/>
      <c r="P184" s="137"/>
      <c r="Q184" s="137"/>
      <c r="R184" s="137"/>
      <c r="S184" s="137">
        <f t="shared" si="127"/>
        <v>0</v>
      </c>
      <c r="T184" s="137"/>
      <c r="U184" s="137"/>
      <c r="V184" s="137"/>
      <c r="W184" s="137"/>
      <c r="X184" s="137"/>
      <c r="Y184" s="137"/>
      <c r="Z184" s="137"/>
    </row>
    <row r="185" spans="1:26" s="60" customFormat="1">
      <c r="A185" s="148">
        <v>3214</v>
      </c>
      <c r="B185" s="149" t="s">
        <v>72</v>
      </c>
      <c r="C185" s="137">
        <f t="shared" si="125"/>
        <v>3006</v>
      </c>
      <c r="D185" s="137"/>
      <c r="E185" s="137"/>
      <c r="F185" s="137"/>
      <c r="G185" s="137">
        <v>3006</v>
      </c>
      <c r="H185" s="137"/>
      <c r="I185" s="137"/>
      <c r="J185" s="137"/>
      <c r="K185" s="137">
        <f t="shared" si="126"/>
        <v>3006</v>
      </c>
      <c r="L185" s="137"/>
      <c r="M185" s="137"/>
      <c r="N185" s="137"/>
      <c r="O185" s="137">
        <v>3006</v>
      </c>
      <c r="P185" s="137"/>
      <c r="Q185" s="137"/>
      <c r="R185" s="137"/>
      <c r="S185" s="137">
        <f t="shared" si="127"/>
        <v>3006</v>
      </c>
      <c r="T185" s="137"/>
      <c r="U185" s="137"/>
      <c r="V185" s="137"/>
      <c r="W185" s="137">
        <v>3006</v>
      </c>
      <c r="X185" s="137"/>
      <c r="Y185" s="137"/>
      <c r="Z185" s="137"/>
    </row>
    <row r="186" spans="1:26" s="3" customFormat="1" ht="24">
      <c r="A186" s="148">
        <v>3221</v>
      </c>
      <c r="B186" s="149" t="s">
        <v>46</v>
      </c>
      <c r="C186" s="137">
        <f t="shared" si="125"/>
        <v>1000</v>
      </c>
      <c r="D186" s="137">
        <v>1000</v>
      </c>
      <c r="E186" s="137"/>
      <c r="F186" s="137"/>
      <c r="G186" s="137">
        <v>0</v>
      </c>
      <c r="H186" s="137"/>
      <c r="I186" s="137"/>
      <c r="J186" s="137"/>
      <c r="K186" s="137">
        <f t="shared" si="126"/>
        <v>1000</v>
      </c>
      <c r="L186" s="137">
        <v>1000</v>
      </c>
      <c r="M186" s="137"/>
      <c r="N186" s="137"/>
      <c r="O186" s="137">
        <v>0</v>
      </c>
      <c r="P186" s="137"/>
      <c r="Q186" s="137"/>
      <c r="R186" s="137"/>
      <c r="S186" s="137">
        <f t="shared" si="127"/>
        <v>1000</v>
      </c>
      <c r="T186" s="137">
        <v>1000</v>
      </c>
      <c r="U186" s="137"/>
      <c r="V186" s="137"/>
      <c r="W186" s="137">
        <v>0</v>
      </c>
      <c r="X186" s="137"/>
      <c r="Y186" s="137"/>
      <c r="Z186" s="137"/>
    </row>
    <row r="187" spans="1:26" s="3" customFormat="1">
      <c r="A187" s="148">
        <v>3222</v>
      </c>
      <c r="B187" s="149" t="s">
        <v>47</v>
      </c>
      <c r="C187" s="137">
        <f t="shared" si="125"/>
        <v>0</v>
      </c>
      <c r="D187" s="137"/>
      <c r="E187" s="137"/>
      <c r="F187" s="137"/>
      <c r="G187" s="137"/>
      <c r="H187" s="137"/>
      <c r="I187" s="137"/>
      <c r="J187" s="137"/>
      <c r="K187" s="137">
        <f t="shared" si="126"/>
        <v>0</v>
      </c>
      <c r="L187" s="137"/>
      <c r="M187" s="137"/>
      <c r="N187" s="137"/>
      <c r="O187" s="137"/>
      <c r="P187" s="137"/>
      <c r="Q187" s="137"/>
      <c r="R187" s="137"/>
      <c r="S187" s="137">
        <f t="shared" si="127"/>
        <v>0</v>
      </c>
      <c r="T187" s="137"/>
      <c r="U187" s="137"/>
      <c r="V187" s="137"/>
      <c r="W187" s="137"/>
      <c r="X187" s="137"/>
      <c r="Y187" s="137"/>
      <c r="Z187" s="137"/>
    </row>
    <row r="188" spans="1:26" s="3" customFormat="1">
      <c r="A188" s="148">
        <v>3223</v>
      </c>
      <c r="B188" s="149" t="s">
        <v>77</v>
      </c>
      <c r="C188" s="137">
        <f t="shared" si="125"/>
        <v>0</v>
      </c>
      <c r="D188" s="137"/>
      <c r="E188" s="137"/>
      <c r="F188" s="137"/>
      <c r="G188" s="137"/>
      <c r="H188" s="137"/>
      <c r="I188" s="137"/>
      <c r="J188" s="137"/>
      <c r="K188" s="137">
        <f t="shared" si="126"/>
        <v>0</v>
      </c>
      <c r="L188" s="137"/>
      <c r="M188" s="137"/>
      <c r="N188" s="137"/>
      <c r="O188" s="137"/>
      <c r="P188" s="137"/>
      <c r="Q188" s="137"/>
      <c r="R188" s="137"/>
      <c r="S188" s="137">
        <f t="shared" si="127"/>
        <v>0</v>
      </c>
      <c r="T188" s="137"/>
      <c r="U188" s="137"/>
      <c r="V188" s="137"/>
      <c r="W188" s="137"/>
      <c r="X188" s="137"/>
      <c r="Y188" s="137"/>
      <c r="Z188" s="137"/>
    </row>
    <row r="189" spans="1:26" s="60" customFormat="1" ht="24.75" customHeight="1">
      <c r="A189" s="148">
        <v>3224</v>
      </c>
      <c r="B189" s="149" t="s">
        <v>79</v>
      </c>
      <c r="C189" s="137">
        <f t="shared" si="125"/>
        <v>0</v>
      </c>
      <c r="D189" s="137"/>
      <c r="E189" s="137">
        <v>0</v>
      </c>
      <c r="F189" s="137"/>
      <c r="G189" s="137"/>
      <c r="H189" s="137"/>
      <c r="I189" s="137"/>
      <c r="J189" s="137"/>
      <c r="K189" s="137">
        <f t="shared" si="126"/>
        <v>0</v>
      </c>
      <c r="L189" s="137"/>
      <c r="M189" s="137">
        <v>0</v>
      </c>
      <c r="N189" s="137"/>
      <c r="O189" s="137"/>
      <c r="P189" s="137"/>
      <c r="Q189" s="137"/>
      <c r="R189" s="137"/>
      <c r="S189" s="137">
        <f t="shared" si="127"/>
        <v>0</v>
      </c>
      <c r="T189" s="137"/>
      <c r="U189" s="137">
        <v>0</v>
      </c>
      <c r="V189" s="137"/>
      <c r="W189" s="137"/>
      <c r="X189" s="137"/>
      <c r="Y189" s="137"/>
      <c r="Z189" s="137"/>
    </row>
    <row r="190" spans="1:26" s="3" customFormat="1">
      <c r="A190" s="148">
        <v>3225</v>
      </c>
      <c r="B190" s="149" t="s">
        <v>81</v>
      </c>
      <c r="C190" s="134">
        <f t="shared" si="125"/>
        <v>6104.9</v>
      </c>
      <c r="D190" s="134"/>
      <c r="E190" s="134">
        <v>0</v>
      </c>
      <c r="F190" s="134"/>
      <c r="G190" s="134">
        <v>6104.9</v>
      </c>
      <c r="H190" s="134"/>
      <c r="I190" s="134"/>
      <c r="J190" s="134"/>
      <c r="K190" s="134">
        <f t="shared" si="126"/>
        <v>6104.9</v>
      </c>
      <c r="L190" s="134"/>
      <c r="M190" s="134">
        <v>0</v>
      </c>
      <c r="N190" s="134"/>
      <c r="O190" s="134">
        <v>6104.9</v>
      </c>
      <c r="P190" s="134"/>
      <c r="Q190" s="134"/>
      <c r="R190" s="134"/>
      <c r="S190" s="134">
        <f t="shared" si="127"/>
        <v>6104.9</v>
      </c>
      <c r="T190" s="134"/>
      <c r="U190" s="134">
        <v>0</v>
      </c>
      <c r="V190" s="134"/>
      <c r="W190" s="134">
        <v>6104.9</v>
      </c>
      <c r="X190" s="134"/>
      <c r="Y190" s="134"/>
      <c r="Z190" s="134"/>
    </row>
    <row r="191" spans="1:26" s="3" customFormat="1">
      <c r="A191" s="148">
        <v>3226</v>
      </c>
      <c r="B191" s="149" t="s">
        <v>336</v>
      </c>
      <c r="C191" s="134">
        <f t="shared" si="125"/>
        <v>0</v>
      </c>
      <c r="D191" s="134"/>
      <c r="E191" s="134"/>
      <c r="F191" s="134"/>
      <c r="G191" s="134"/>
      <c r="H191" s="134"/>
      <c r="I191" s="134"/>
      <c r="J191" s="134"/>
      <c r="K191" s="134">
        <f t="shared" si="126"/>
        <v>0</v>
      </c>
      <c r="L191" s="134"/>
      <c r="M191" s="134"/>
      <c r="N191" s="134"/>
      <c r="O191" s="134"/>
      <c r="P191" s="134"/>
      <c r="Q191" s="134"/>
      <c r="R191" s="134"/>
      <c r="S191" s="134">
        <f t="shared" si="127"/>
        <v>0</v>
      </c>
      <c r="T191" s="134"/>
      <c r="U191" s="134"/>
      <c r="V191" s="134"/>
      <c r="W191" s="134"/>
      <c r="X191" s="134"/>
      <c r="Y191" s="134"/>
      <c r="Z191" s="134"/>
    </row>
    <row r="192" spans="1:26" s="3" customFormat="1">
      <c r="A192" s="148">
        <v>3227</v>
      </c>
      <c r="B192" s="149" t="s">
        <v>83</v>
      </c>
      <c r="C192" s="134">
        <f t="shared" si="125"/>
        <v>2200</v>
      </c>
      <c r="D192" s="134"/>
      <c r="E192" s="134"/>
      <c r="F192" s="134"/>
      <c r="G192" s="134">
        <v>2200</v>
      </c>
      <c r="H192" s="134"/>
      <c r="I192" s="134"/>
      <c r="J192" s="134"/>
      <c r="K192" s="134">
        <f t="shared" si="126"/>
        <v>2200</v>
      </c>
      <c r="L192" s="134"/>
      <c r="M192" s="134"/>
      <c r="N192" s="134"/>
      <c r="O192" s="134">
        <v>2200</v>
      </c>
      <c r="P192" s="134"/>
      <c r="Q192" s="134"/>
      <c r="R192" s="134"/>
      <c r="S192" s="134">
        <f t="shared" si="127"/>
        <v>2200</v>
      </c>
      <c r="T192" s="134"/>
      <c r="U192" s="134"/>
      <c r="V192" s="134"/>
      <c r="W192" s="134">
        <v>2200</v>
      </c>
      <c r="X192" s="134"/>
      <c r="Y192" s="134"/>
      <c r="Z192" s="134"/>
    </row>
    <row r="193" spans="1:26" s="3" customFormat="1">
      <c r="A193" s="148">
        <v>3231</v>
      </c>
      <c r="B193" s="149" t="s">
        <v>86</v>
      </c>
      <c r="C193" s="137">
        <f t="shared" si="125"/>
        <v>0</v>
      </c>
      <c r="D193" s="137">
        <v>0</v>
      </c>
      <c r="E193" s="137">
        <v>0</v>
      </c>
      <c r="F193" s="137"/>
      <c r="G193" s="137">
        <v>0</v>
      </c>
      <c r="H193" s="137"/>
      <c r="I193" s="137"/>
      <c r="J193" s="137"/>
      <c r="K193" s="137">
        <f t="shared" si="126"/>
        <v>0</v>
      </c>
      <c r="L193" s="137">
        <v>0</v>
      </c>
      <c r="M193" s="137">
        <v>0</v>
      </c>
      <c r="N193" s="137"/>
      <c r="O193" s="137">
        <v>0</v>
      </c>
      <c r="P193" s="137"/>
      <c r="Q193" s="137"/>
      <c r="R193" s="137"/>
      <c r="S193" s="137">
        <f t="shared" si="127"/>
        <v>0</v>
      </c>
      <c r="T193" s="137">
        <v>0</v>
      </c>
      <c r="U193" s="137">
        <v>0</v>
      </c>
      <c r="V193" s="137"/>
      <c r="W193" s="137">
        <v>0</v>
      </c>
      <c r="X193" s="137"/>
      <c r="Y193" s="137"/>
      <c r="Z193" s="137"/>
    </row>
    <row r="194" spans="1:26" s="3" customFormat="1" ht="24">
      <c r="A194" s="148">
        <v>3232</v>
      </c>
      <c r="B194" s="149" t="s">
        <v>50</v>
      </c>
      <c r="C194" s="137">
        <f t="shared" si="125"/>
        <v>0</v>
      </c>
      <c r="D194" s="137"/>
      <c r="E194" s="137">
        <v>0</v>
      </c>
      <c r="F194" s="137"/>
      <c r="G194" s="137"/>
      <c r="H194" s="137"/>
      <c r="I194" s="137"/>
      <c r="J194" s="137"/>
      <c r="K194" s="137">
        <f t="shared" si="126"/>
        <v>0</v>
      </c>
      <c r="L194" s="137"/>
      <c r="M194" s="137">
        <v>0</v>
      </c>
      <c r="N194" s="137"/>
      <c r="O194" s="137"/>
      <c r="P194" s="137"/>
      <c r="Q194" s="137"/>
      <c r="R194" s="137"/>
      <c r="S194" s="137">
        <f t="shared" si="127"/>
        <v>0</v>
      </c>
      <c r="T194" s="137"/>
      <c r="U194" s="137">
        <v>0</v>
      </c>
      <c r="V194" s="137"/>
      <c r="W194" s="137"/>
      <c r="X194" s="137"/>
      <c r="Y194" s="137"/>
      <c r="Z194" s="137"/>
    </row>
    <row r="195" spans="1:26" s="3" customFormat="1">
      <c r="A195" s="148">
        <v>3233</v>
      </c>
      <c r="B195" s="149" t="s">
        <v>89</v>
      </c>
      <c r="C195" s="137">
        <f t="shared" si="125"/>
        <v>0</v>
      </c>
      <c r="D195" s="137"/>
      <c r="E195" s="137"/>
      <c r="F195" s="137"/>
      <c r="G195" s="137"/>
      <c r="H195" s="137"/>
      <c r="I195" s="137"/>
      <c r="J195" s="137"/>
      <c r="K195" s="137">
        <f t="shared" si="126"/>
        <v>0</v>
      </c>
      <c r="L195" s="137"/>
      <c r="M195" s="137"/>
      <c r="N195" s="137"/>
      <c r="O195" s="137"/>
      <c r="P195" s="137"/>
      <c r="Q195" s="137"/>
      <c r="R195" s="137"/>
      <c r="S195" s="137">
        <f t="shared" si="127"/>
        <v>0</v>
      </c>
      <c r="T195" s="137"/>
      <c r="U195" s="137"/>
      <c r="V195" s="137"/>
      <c r="W195" s="137"/>
      <c r="X195" s="137"/>
      <c r="Y195" s="137"/>
      <c r="Z195" s="137"/>
    </row>
    <row r="196" spans="1:26" s="3" customFormat="1">
      <c r="A196" s="148">
        <v>3234</v>
      </c>
      <c r="B196" s="149" t="s">
        <v>91</v>
      </c>
      <c r="C196" s="137">
        <f t="shared" si="125"/>
        <v>0</v>
      </c>
      <c r="D196" s="137"/>
      <c r="E196" s="137"/>
      <c r="F196" s="137"/>
      <c r="G196" s="137"/>
      <c r="H196" s="137"/>
      <c r="I196" s="137"/>
      <c r="J196" s="137"/>
      <c r="K196" s="137">
        <f t="shared" si="126"/>
        <v>0</v>
      </c>
      <c r="L196" s="137"/>
      <c r="M196" s="137"/>
      <c r="N196" s="137"/>
      <c r="O196" s="137"/>
      <c r="P196" s="137"/>
      <c r="Q196" s="137"/>
      <c r="R196" s="137"/>
      <c r="S196" s="137">
        <f t="shared" si="127"/>
        <v>0</v>
      </c>
      <c r="T196" s="137"/>
      <c r="U196" s="137"/>
      <c r="V196" s="137"/>
      <c r="W196" s="137"/>
      <c r="X196" s="137"/>
      <c r="Y196" s="137"/>
      <c r="Z196" s="137"/>
    </row>
    <row r="197" spans="1:26" s="3" customFormat="1">
      <c r="A197" s="148">
        <v>3235</v>
      </c>
      <c r="B197" s="149" t="s">
        <v>93</v>
      </c>
      <c r="C197" s="137">
        <f t="shared" si="125"/>
        <v>0</v>
      </c>
      <c r="D197" s="137"/>
      <c r="E197" s="137"/>
      <c r="F197" s="137"/>
      <c r="G197" s="137"/>
      <c r="H197" s="137"/>
      <c r="I197" s="137"/>
      <c r="J197" s="137"/>
      <c r="K197" s="137">
        <f t="shared" si="126"/>
        <v>0</v>
      </c>
      <c r="L197" s="137"/>
      <c r="M197" s="137"/>
      <c r="N197" s="137"/>
      <c r="O197" s="137"/>
      <c r="P197" s="137"/>
      <c r="Q197" s="137"/>
      <c r="R197" s="137"/>
      <c r="S197" s="137">
        <f t="shared" si="127"/>
        <v>0</v>
      </c>
      <c r="T197" s="137"/>
      <c r="U197" s="137"/>
      <c r="V197" s="137"/>
      <c r="W197" s="137"/>
      <c r="X197" s="137"/>
      <c r="Y197" s="137"/>
      <c r="Z197" s="137"/>
    </row>
    <row r="198" spans="1:26" s="3" customFormat="1">
      <c r="A198" s="148">
        <v>3236</v>
      </c>
      <c r="B198" s="149" t="s">
        <v>95</v>
      </c>
      <c r="C198" s="137">
        <f t="shared" si="125"/>
        <v>0</v>
      </c>
      <c r="D198" s="137"/>
      <c r="E198" s="137"/>
      <c r="F198" s="137"/>
      <c r="G198" s="137"/>
      <c r="H198" s="137"/>
      <c r="I198" s="137"/>
      <c r="J198" s="137"/>
      <c r="K198" s="137">
        <f t="shared" si="126"/>
        <v>0</v>
      </c>
      <c r="L198" s="137"/>
      <c r="M198" s="137"/>
      <c r="N198" s="137"/>
      <c r="O198" s="137"/>
      <c r="P198" s="137"/>
      <c r="Q198" s="137"/>
      <c r="R198" s="137"/>
      <c r="S198" s="137">
        <f t="shared" si="127"/>
        <v>0</v>
      </c>
      <c r="T198" s="137"/>
      <c r="U198" s="137"/>
      <c r="V198" s="137"/>
      <c r="W198" s="137"/>
      <c r="X198" s="137"/>
      <c r="Y198" s="137"/>
      <c r="Z198" s="137"/>
    </row>
    <row r="199" spans="1:26" s="60" customFormat="1">
      <c r="A199" s="148">
        <v>3237</v>
      </c>
      <c r="B199" s="149" t="s">
        <v>97</v>
      </c>
      <c r="C199" s="137">
        <f t="shared" si="125"/>
        <v>17000</v>
      </c>
      <c r="D199" s="137">
        <v>17000</v>
      </c>
      <c r="E199" s="137"/>
      <c r="F199" s="137"/>
      <c r="G199" s="137"/>
      <c r="H199" s="137"/>
      <c r="I199" s="137"/>
      <c r="J199" s="137"/>
      <c r="K199" s="137">
        <f t="shared" si="126"/>
        <v>17000</v>
      </c>
      <c r="L199" s="137">
        <v>17000</v>
      </c>
      <c r="M199" s="137"/>
      <c r="N199" s="137"/>
      <c r="O199" s="137"/>
      <c r="P199" s="137"/>
      <c r="Q199" s="137"/>
      <c r="R199" s="137"/>
      <c r="S199" s="137">
        <f t="shared" si="127"/>
        <v>17000</v>
      </c>
      <c r="T199" s="137">
        <v>17000</v>
      </c>
      <c r="U199" s="137"/>
      <c r="V199" s="137"/>
      <c r="W199" s="137"/>
      <c r="X199" s="137"/>
      <c r="Y199" s="137"/>
      <c r="Z199" s="137"/>
    </row>
    <row r="200" spans="1:26" s="3" customFormat="1">
      <c r="A200" s="148">
        <v>3238</v>
      </c>
      <c r="B200" s="149" t="s">
        <v>99</v>
      </c>
      <c r="C200" s="137">
        <f t="shared" si="125"/>
        <v>0</v>
      </c>
      <c r="D200" s="137"/>
      <c r="E200" s="137"/>
      <c r="F200" s="137"/>
      <c r="G200" s="137"/>
      <c r="H200" s="137"/>
      <c r="I200" s="137"/>
      <c r="J200" s="137"/>
      <c r="K200" s="137">
        <f t="shared" si="126"/>
        <v>0</v>
      </c>
      <c r="L200" s="137"/>
      <c r="M200" s="137"/>
      <c r="N200" s="137"/>
      <c r="O200" s="137"/>
      <c r="P200" s="137"/>
      <c r="Q200" s="137"/>
      <c r="R200" s="137"/>
      <c r="S200" s="137">
        <f t="shared" si="127"/>
        <v>0</v>
      </c>
      <c r="T200" s="137"/>
      <c r="U200" s="137"/>
      <c r="V200" s="137"/>
      <c r="W200" s="137"/>
      <c r="X200" s="137"/>
      <c r="Y200" s="137"/>
      <c r="Z200" s="137"/>
    </row>
    <row r="201" spans="1:26">
      <c r="A201" s="148">
        <v>3239</v>
      </c>
      <c r="B201" s="149" t="s">
        <v>101</v>
      </c>
      <c r="C201" s="134">
        <f t="shared" si="125"/>
        <v>0</v>
      </c>
      <c r="D201" s="134">
        <v>0</v>
      </c>
      <c r="E201" s="134"/>
      <c r="F201" s="134"/>
      <c r="G201" s="134"/>
      <c r="H201" s="134"/>
      <c r="I201" s="134"/>
      <c r="J201" s="134"/>
      <c r="K201" s="134">
        <f t="shared" si="126"/>
        <v>0</v>
      </c>
      <c r="L201" s="134">
        <v>0</v>
      </c>
      <c r="M201" s="134"/>
      <c r="N201" s="134"/>
      <c r="O201" s="134"/>
      <c r="P201" s="134"/>
      <c r="Q201" s="134"/>
      <c r="R201" s="134"/>
      <c r="S201" s="134">
        <f t="shared" si="127"/>
        <v>0</v>
      </c>
      <c r="T201" s="134">
        <v>0</v>
      </c>
      <c r="U201" s="134"/>
      <c r="V201" s="134"/>
      <c r="W201" s="134"/>
      <c r="X201" s="134"/>
      <c r="Y201" s="134"/>
      <c r="Z201" s="134"/>
    </row>
    <row r="202" spans="1:26" s="3" customFormat="1" ht="12.75" customHeight="1">
      <c r="A202" s="148">
        <v>3241</v>
      </c>
      <c r="B202" s="149" t="s">
        <v>103</v>
      </c>
      <c r="C202" s="137">
        <f t="shared" si="125"/>
        <v>4875</v>
      </c>
      <c r="D202" s="137"/>
      <c r="E202" s="137"/>
      <c r="F202" s="137"/>
      <c r="G202" s="137">
        <v>4875</v>
      </c>
      <c r="H202" s="137"/>
      <c r="I202" s="137"/>
      <c r="J202" s="137"/>
      <c r="K202" s="137">
        <f t="shared" si="126"/>
        <v>4875</v>
      </c>
      <c r="L202" s="137"/>
      <c r="M202" s="137"/>
      <c r="N202" s="137"/>
      <c r="O202" s="137">
        <v>4875</v>
      </c>
      <c r="P202" s="137"/>
      <c r="Q202" s="137"/>
      <c r="R202" s="137"/>
      <c r="S202" s="137">
        <f t="shared" si="127"/>
        <v>4875</v>
      </c>
      <c r="T202" s="137"/>
      <c r="U202" s="137"/>
      <c r="V202" s="137"/>
      <c r="W202" s="137">
        <v>4875</v>
      </c>
      <c r="X202" s="137"/>
      <c r="Y202" s="137"/>
      <c r="Z202" s="137"/>
    </row>
    <row r="203" spans="1:26" s="3" customFormat="1">
      <c r="A203" s="148">
        <v>3291</v>
      </c>
      <c r="B203" s="152" t="s">
        <v>107</v>
      </c>
      <c r="C203" s="137">
        <f t="shared" si="125"/>
        <v>0</v>
      </c>
      <c r="D203" s="137"/>
      <c r="E203" s="137"/>
      <c r="F203" s="137"/>
      <c r="G203" s="137"/>
      <c r="H203" s="137"/>
      <c r="I203" s="137"/>
      <c r="J203" s="137"/>
      <c r="K203" s="137">
        <f t="shared" si="126"/>
        <v>0</v>
      </c>
      <c r="L203" s="137"/>
      <c r="M203" s="137"/>
      <c r="N203" s="137"/>
      <c r="O203" s="137"/>
      <c r="P203" s="137"/>
      <c r="Q203" s="137"/>
      <c r="R203" s="137"/>
      <c r="S203" s="137">
        <f t="shared" si="127"/>
        <v>0</v>
      </c>
      <c r="T203" s="137"/>
      <c r="U203" s="137"/>
      <c r="V203" s="137"/>
      <c r="W203" s="137"/>
      <c r="X203" s="137"/>
      <c r="Y203" s="137"/>
      <c r="Z203" s="137"/>
    </row>
    <row r="204" spans="1:26" s="60" customFormat="1">
      <c r="A204" s="148">
        <v>3292</v>
      </c>
      <c r="B204" s="149" t="s">
        <v>109</v>
      </c>
      <c r="C204" s="137">
        <f t="shared" si="125"/>
        <v>0</v>
      </c>
      <c r="D204" s="137"/>
      <c r="E204" s="137"/>
      <c r="F204" s="137"/>
      <c r="G204" s="137"/>
      <c r="H204" s="137"/>
      <c r="I204" s="137"/>
      <c r="J204" s="137"/>
      <c r="K204" s="137">
        <f t="shared" si="126"/>
        <v>0</v>
      </c>
      <c r="L204" s="137"/>
      <c r="M204" s="137"/>
      <c r="N204" s="137"/>
      <c r="O204" s="137"/>
      <c r="P204" s="137"/>
      <c r="Q204" s="137"/>
      <c r="R204" s="137"/>
      <c r="S204" s="137">
        <f t="shared" si="127"/>
        <v>0</v>
      </c>
      <c r="T204" s="137"/>
      <c r="U204" s="137"/>
      <c r="V204" s="137"/>
      <c r="W204" s="137"/>
      <c r="X204" s="137"/>
      <c r="Y204" s="137"/>
      <c r="Z204" s="137"/>
    </row>
    <row r="205" spans="1:26">
      <c r="A205" s="148">
        <v>3293</v>
      </c>
      <c r="B205" s="149" t="s">
        <v>111</v>
      </c>
      <c r="C205" s="137">
        <f t="shared" si="125"/>
        <v>0</v>
      </c>
      <c r="D205" s="137">
        <v>0</v>
      </c>
      <c r="E205" s="137"/>
      <c r="F205" s="137"/>
      <c r="G205" s="137"/>
      <c r="H205" s="137"/>
      <c r="I205" s="137"/>
      <c r="J205" s="137"/>
      <c r="K205" s="137">
        <f t="shared" si="126"/>
        <v>0</v>
      </c>
      <c r="L205" s="137">
        <v>0</v>
      </c>
      <c r="M205" s="137"/>
      <c r="N205" s="137"/>
      <c r="O205" s="137"/>
      <c r="P205" s="137"/>
      <c r="Q205" s="137"/>
      <c r="R205" s="137"/>
      <c r="S205" s="137">
        <f t="shared" si="127"/>
        <v>0</v>
      </c>
      <c r="T205" s="137">
        <v>0</v>
      </c>
      <c r="U205" s="137"/>
      <c r="V205" s="137"/>
      <c r="W205" s="137"/>
      <c r="X205" s="137"/>
      <c r="Y205" s="137"/>
      <c r="Z205" s="137"/>
    </row>
    <row r="206" spans="1:26">
      <c r="A206" s="148">
        <v>3294</v>
      </c>
      <c r="B206" s="149" t="s">
        <v>337</v>
      </c>
      <c r="C206" s="137">
        <f t="shared" si="125"/>
        <v>0</v>
      </c>
      <c r="D206" s="137"/>
      <c r="E206" s="137"/>
      <c r="F206" s="137"/>
      <c r="G206" s="137"/>
      <c r="H206" s="137"/>
      <c r="I206" s="137"/>
      <c r="J206" s="137"/>
      <c r="K206" s="137">
        <f t="shared" si="126"/>
        <v>0</v>
      </c>
      <c r="L206" s="137"/>
      <c r="M206" s="137"/>
      <c r="N206" s="137"/>
      <c r="O206" s="137"/>
      <c r="P206" s="137"/>
      <c r="Q206" s="137"/>
      <c r="R206" s="137"/>
      <c r="S206" s="137">
        <f t="shared" si="127"/>
        <v>0</v>
      </c>
      <c r="T206" s="137"/>
      <c r="U206" s="137"/>
      <c r="V206" s="137"/>
      <c r="W206" s="137"/>
      <c r="X206" s="137"/>
      <c r="Y206" s="137"/>
      <c r="Z206" s="137"/>
    </row>
    <row r="207" spans="1:26">
      <c r="A207" s="148">
        <v>3295</v>
      </c>
      <c r="B207" s="149" t="s">
        <v>115</v>
      </c>
      <c r="C207" s="137">
        <f t="shared" si="125"/>
        <v>0</v>
      </c>
      <c r="D207" s="137"/>
      <c r="E207" s="137"/>
      <c r="F207" s="137"/>
      <c r="G207" s="137"/>
      <c r="H207" s="137"/>
      <c r="I207" s="137"/>
      <c r="J207" s="137"/>
      <c r="K207" s="137">
        <f t="shared" si="126"/>
        <v>0</v>
      </c>
      <c r="L207" s="137"/>
      <c r="M207" s="137"/>
      <c r="N207" s="137"/>
      <c r="O207" s="137"/>
      <c r="P207" s="137"/>
      <c r="Q207" s="137"/>
      <c r="R207" s="137"/>
      <c r="S207" s="137">
        <f t="shared" si="127"/>
        <v>0</v>
      </c>
      <c r="T207" s="137"/>
      <c r="U207" s="137"/>
      <c r="V207" s="137"/>
      <c r="W207" s="137"/>
      <c r="X207" s="137"/>
      <c r="Y207" s="137"/>
      <c r="Z207" s="137"/>
    </row>
    <row r="208" spans="1:26">
      <c r="A208" s="148">
        <v>3299</v>
      </c>
      <c r="B208" s="149" t="s">
        <v>338</v>
      </c>
      <c r="C208" s="137">
        <f t="shared" si="125"/>
        <v>3639</v>
      </c>
      <c r="D208" s="137">
        <v>0</v>
      </c>
      <c r="E208" s="137"/>
      <c r="F208" s="137"/>
      <c r="G208" s="137">
        <v>3639</v>
      </c>
      <c r="H208" s="137"/>
      <c r="I208" s="137"/>
      <c r="J208" s="137"/>
      <c r="K208" s="137">
        <f t="shared" si="126"/>
        <v>3639</v>
      </c>
      <c r="L208" s="137">
        <v>0</v>
      </c>
      <c r="M208" s="137"/>
      <c r="N208" s="137"/>
      <c r="O208" s="137">
        <v>3639</v>
      </c>
      <c r="P208" s="137"/>
      <c r="Q208" s="137"/>
      <c r="R208" s="137"/>
      <c r="S208" s="137">
        <f t="shared" si="127"/>
        <v>3639</v>
      </c>
      <c r="T208" s="137">
        <v>0</v>
      </c>
      <c r="U208" s="137"/>
      <c r="V208" s="137"/>
      <c r="W208" s="137">
        <v>3639</v>
      </c>
      <c r="X208" s="137"/>
      <c r="Y208" s="137"/>
      <c r="Z208" s="137"/>
    </row>
    <row r="209" spans="1:26">
      <c r="A209" s="145">
        <v>34</v>
      </c>
      <c r="B209" s="146" t="s">
        <v>120</v>
      </c>
      <c r="C209" s="138">
        <f t="shared" si="125"/>
        <v>0</v>
      </c>
      <c r="D209" s="138">
        <f>SUM(D210:D212)</f>
        <v>0</v>
      </c>
      <c r="E209" s="138">
        <f t="shared" ref="E209:J209" si="128">SUM(E210:E212)</f>
        <v>0</v>
      </c>
      <c r="F209" s="138">
        <f t="shared" si="128"/>
        <v>0</v>
      </c>
      <c r="G209" s="138">
        <f t="shared" si="128"/>
        <v>0</v>
      </c>
      <c r="H209" s="138">
        <f t="shared" si="128"/>
        <v>0</v>
      </c>
      <c r="I209" s="138">
        <f t="shared" si="128"/>
        <v>0</v>
      </c>
      <c r="J209" s="138">
        <f t="shared" si="128"/>
        <v>0</v>
      </c>
      <c r="K209" s="138">
        <f t="shared" si="126"/>
        <v>0</v>
      </c>
      <c r="L209" s="138">
        <f>SUM(L210:L212)</f>
        <v>0</v>
      </c>
      <c r="M209" s="138">
        <f t="shared" ref="M209:R209" si="129">SUM(M210:M212)</f>
        <v>0</v>
      </c>
      <c r="N209" s="138">
        <f t="shared" si="129"/>
        <v>0</v>
      </c>
      <c r="O209" s="138">
        <f t="shared" si="129"/>
        <v>0</v>
      </c>
      <c r="P209" s="138">
        <f t="shared" si="129"/>
        <v>0</v>
      </c>
      <c r="Q209" s="138">
        <f t="shared" si="129"/>
        <v>0</v>
      </c>
      <c r="R209" s="138">
        <f t="shared" si="129"/>
        <v>0</v>
      </c>
      <c r="S209" s="138">
        <f t="shared" si="127"/>
        <v>0</v>
      </c>
      <c r="T209" s="138">
        <f>SUM(T210:T212)</f>
        <v>0</v>
      </c>
      <c r="U209" s="138">
        <f t="shared" ref="U209:Z209" si="130">SUM(U210:U212)</f>
        <v>0</v>
      </c>
      <c r="V209" s="138">
        <f t="shared" si="130"/>
        <v>0</v>
      </c>
      <c r="W209" s="138">
        <f t="shared" si="130"/>
        <v>0</v>
      </c>
      <c r="X209" s="138">
        <f t="shared" si="130"/>
        <v>0</v>
      </c>
      <c r="Y209" s="138">
        <f t="shared" si="130"/>
        <v>0</v>
      </c>
      <c r="Z209" s="138">
        <f t="shared" si="130"/>
        <v>0</v>
      </c>
    </row>
    <row r="210" spans="1:26">
      <c r="A210" s="148">
        <v>3431</v>
      </c>
      <c r="B210" s="152" t="s">
        <v>127</v>
      </c>
      <c r="C210" s="137">
        <f t="shared" si="125"/>
        <v>0</v>
      </c>
      <c r="D210" s="137"/>
      <c r="E210" s="137"/>
      <c r="F210" s="137"/>
      <c r="G210" s="137"/>
      <c r="H210" s="137"/>
      <c r="I210" s="137"/>
      <c r="J210" s="137"/>
      <c r="K210" s="137">
        <f t="shared" si="126"/>
        <v>0</v>
      </c>
      <c r="L210" s="137"/>
      <c r="M210" s="137"/>
      <c r="N210" s="137"/>
      <c r="O210" s="137"/>
      <c r="P210" s="137"/>
      <c r="Q210" s="137"/>
      <c r="R210" s="137"/>
      <c r="S210" s="137">
        <f t="shared" si="127"/>
        <v>0</v>
      </c>
      <c r="T210" s="137"/>
      <c r="U210" s="137"/>
      <c r="V210" s="137"/>
      <c r="W210" s="137"/>
      <c r="X210" s="137"/>
      <c r="Y210" s="137"/>
      <c r="Z210" s="137"/>
    </row>
    <row r="211" spans="1:26" ht="24">
      <c r="A211" s="148">
        <v>3432</v>
      </c>
      <c r="B211" s="149" t="s">
        <v>129</v>
      </c>
      <c r="C211" s="137">
        <f t="shared" si="125"/>
        <v>0</v>
      </c>
      <c r="D211" s="137"/>
      <c r="E211" s="137"/>
      <c r="F211" s="137"/>
      <c r="G211" s="137"/>
      <c r="H211" s="137"/>
      <c r="I211" s="137"/>
      <c r="J211" s="137"/>
      <c r="K211" s="137">
        <f t="shared" si="126"/>
        <v>0</v>
      </c>
      <c r="L211" s="137"/>
      <c r="M211" s="137"/>
      <c r="N211" s="137"/>
      <c r="O211" s="137"/>
      <c r="P211" s="137"/>
      <c r="Q211" s="137"/>
      <c r="R211" s="137"/>
      <c r="S211" s="137">
        <f t="shared" si="127"/>
        <v>0</v>
      </c>
      <c r="T211" s="137"/>
      <c r="U211" s="137"/>
      <c r="V211" s="137"/>
      <c r="W211" s="137"/>
      <c r="X211" s="137"/>
      <c r="Y211" s="137"/>
      <c r="Z211" s="137"/>
    </row>
    <row r="212" spans="1:26" s="60" customFormat="1">
      <c r="A212" s="148">
        <v>3433</v>
      </c>
      <c r="B212" s="149" t="s">
        <v>339</v>
      </c>
      <c r="C212" s="137">
        <f t="shared" si="125"/>
        <v>0</v>
      </c>
      <c r="D212" s="137"/>
      <c r="E212" s="137"/>
      <c r="F212" s="137"/>
      <c r="G212" s="137"/>
      <c r="H212" s="137"/>
      <c r="I212" s="137"/>
      <c r="J212" s="137"/>
      <c r="K212" s="137">
        <f t="shared" si="126"/>
        <v>0</v>
      </c>
      <c r="L212" s="137"/>
      <c r="M212" s="137"/>
      <c r="N212" s="137"/>
      <c r="O212" s="137"/>
      <c r="P212" s="137"/>
      <c r="Q212" s="137"/>
      <c r="R212" s="137"/>
      <c r="S212" s="137">
        <f t="shared" si="127"/>
        <v>0</v>
      </c>
      <c r="T212" s="137"/>
      <c r="U212" s="137"/>
      <c r="V212" s="137"/>
      <c r="W212" s="137"/>
      <c r="X212" s="137"/>
      <c r="Y212" s="137"/>
      <c r="Z212" s="137"/>
    </row>
    <row r="213" spans="1:26" s="3" customFormat="1" ht="24">
      <c r="A213" s="153" t="s">
        <v>159</v>
      </c>
      <c r="B213" s="154" t="s">
        <v>160</v>
      </c>
      <c r="C213" s="138">
        <f t="shared" si="125"/>
        <v>0</v>
      </c>
      <c r="D213" s="138">
        <f>SUM(D214:D222)</f>
        <v>0</v>
      </c>
      <c r="E213" s="138">
        <f t="shared" ref="E213:J213" si="131">SUM(E214:E222)</f>
        <v>0</v>
      </c>
      <c r="F213" s="138">
        <f t="shared" si="131"/>
        <v>0</v>
      </c>
      <c r="G213" s="138">
        <f t="shared" si="131"/>
        <v>0</v>
      </c>
      <c r="H213" s="138">
        <f t="shared" si="131"/>
        <v>0</v>
      </c>
      <c r="I213" s="138">
        <f t="shared" si="131"/>
        <v>0</v>
      </c>
      <c r="J213" s="138">
        <f t="shared" si="131"/>
        <v>0</v>
      </c>
      <c r="K213" s="138">
        <f t="shared" si="126"/>
        <v>0</v>
      </c>
      <c r="L213" s="138">
        <f>SUM(L214:L222)</f>
        <v>0</v>
      </c>
      <c r="M213" s="138">
        <f t="shared" ref="M213:R213" si="132">SUM(M214:M222)</f>
        <v>0</v>
      </c>
      <c r="N213" s="138">
        <f t="shared" si="132"/>
        <v>0</v>
      </c>
      <c r="O213" s="138">
        <f t="shared" si="132"/>
        <v>0</v>
      </c>
      <c r="P213" s="138">
        <f t="shared" si="132"/>
        <v>0</v>
      </c>
      <c r="Q213" s="138">
        <f t="shared" si="132"/>
        <v>0</v>
      </c>
      <c r="R213" s="138">
        <f t="shared" si="132"/>
        <v>0</v>
      </c>
      <c r="S213" s="138">
        <f t="shared" si="127"/>
        <v>0</v>
      </c>
      <c r="T213" s="138">
        <f>SUM(T214:T222)</f>
        <v>0</v>
      </c>
      <c r="U213" s="138">
        <f t="shared" ref="U213:Z213" si="133">SUM(U214:U222)</f>
        <v>0</v>
      </c>
      <c r="V213" s="138">
        <f t="shared" si="133"/>
        <v>0</v>
      </c>
      <c r="W213" s="138">
        <f t="shared" si="133"/>
        <v>0</v>
      </c>
      <c r="X213" s="138">
        <f t="shared" si="133"/>
        <v>0</v>
      </c>
      <c r="Y213" s="138">
        <f t="shared" si="133"/>
        <v>0</v>
      </c>
      <c r="Z213" s="138">
        <f t="shared" si="133"/>
        <v>0</v>
      </c>
    </row>
    <row r="214" spans="1:26" s="3" customFormat="1">
      <c r="A214" s="148">
        <v>4221</v>
      </c>
      <c r="B214" s="149" t="s">
        <v>167</v>
      </c>
      <c r="C214" s="137">
        <f t="shared" si="125"/>
        <v>0</v>
      </c>
      <c r="D214" s="137"/>
      <c r="E214" s="137">
        <v>0</v>
      </c>
      <c r="F214" s="137"/>
      <c r="G214" s="137"/>
      <c r="H214" s="137"/>
      <c r="I214" s="137"/>
      <c r="J214" s="137"/>
      <c r="K214" s="137">
        <f t="shared" si="126"/>
        <v>0</v>
      </c>
      <c r="L214" s="137"/>
      <c r="M214" s="137">
        <v>0</v>
      </c>
      <c r="N214" s="137"/>
      <c r="O214" s="137"/>
      <c r="P214" s="137"/>
      <c r="Q214" s="137"/>
      <c r="R214" s="137"/>
      <c r="S214" s="137">
        <f t="shared" si="127"/>
        <v>0</v>
      </c>
      <c r="T214" s="137"/>
      <c r="U214" s="137">
        <v>0</v>
      </c>
      <c r="V214" s="137"/>
      <c r="W214" s="137"/>
      <c r="X214" s="137"/>
      <c r="Y214" s="137"/>
      <c r="Z214" s="137"/>
    </row>
    <row r="215" spans="1:26" s="3" customFormat="1">
      <c r="A215" s="148">
        <v>4222</v>
      </c>
      <c r="B215" s="149" t="s">
        <v>169</v>
      </c>
      <c r="C215" s="137">
        <f t="shared" si="125"/>
        <v>0</v>
      </c>
      <c r="D215" s="137"/>
      <c r="E215" s="137"/>
      <c r="F215" s="137"/>
      <c r="G215" s="137"/>
      <c r="H215" s="137"/>
      <c r="I215" s="137"/>
      <c r="J215" s="137"/>
      <c r="K215" s="137">
        <f t="shared" si="126"/>
        <v>0</v>
      </c>
      <c r="L215" s="137"/>
      <c r="M215" s="137"/>
      <c r="N215" s="137"/>
      <c r="O215" s="137"/>
      <c r="P215" s="137"/>
      <c r="Q215" s="137"/>
      <c r="R215" s="137"/>
      <c r="S215" s="137">
        <f t="shared" si="127"/>
        <v>0</v>
      </c>
      <c r="T215" s="137"/>
      <c r="U215" s="137"/>
      <c r="V215" s="137"/>
      <c r="W215" s="137"/>
      <c r="X215" s="137"/>
      <c r="Y215" s="137"/>
      <c r="Z215" s="137"/>
    </row>
    <row r="216" spans="1:26" s="3" customFormat="1">
      <c r="A216" s="148">
        <v>4223</v>
      </c>
      <c r="B216" s="149" t="s">
        <v>171</v>
      </c>
      <c r="C216" s="137">
        <f t="shared" si="125"/>
        <v>0</v>
      </c>
      <c r="D216" s="137"/>
      <c r="E216" s="137"/>
      <c r="F216" s="137"/>
      <c r="G216" s="137"/>
      <c r="H216" s="137"/>
      <c r="I216" s="137"/>
      <c r="J216" s="137"/>
      <c r="K216" s="137">
        <f t="shared" si="126"/>
        <v>0</v>
      </c>
      <c r="L216" s="137"/>
      <c r="M216" s="137"/>
      <c r="N216" s="137"/>
      <c r="O216" s="137"/>
      <c r="P216" s="137"/>
      <c r="Q216" s="137"/>
      <c r="R216" s="137"/>
      <c r="S216" s="137">
        <f t="shared" si="127"/>
        <v>0</v>
      </c>
      <c r="T216" s="137"/>
      <c r="U216" s="137"/>
      <c r="V216" s="137"/>
      <c r="W216" s="137"/>
      <c r="X216" s="137"/>
      <c r="Y216" s="137"/>
      <c r="Z216" s="137"/>
    </row>
    <row r="217" spans="1:26" s="3" customFormat="1">
      <c r="A217" s="148">
        <v>4224</v>
      </c>
      <c r="B217" s="149" t="s">
        <v>173</v>
      </c>
      <c r="C217" s="137">
        <f t="shared" si="125"/>
        <v>0</v>
      </c>
      <c r="D217" s="137"/>
      <c r="E217" s="137"/>
      <c r="F217" s="137"/>
      <c r="G217" s="137"/>
      <c r="H217" s="137"/>
      <c r="I217" s="137"/>
      <c r="J217" s="137"/>
      <c r="K217" s="137">
        <f t="shared" si="126"/>
        <v>0</v>
      </c>
      <c r="L217" s="137"/>
      <c r="M217" s="137"/>
      <c r="N217" s="137"/>
      <c r="O217" s="137"/>
      <c r="P217" s="137"/>
      <c r="Q217" s="137"/>
      <c r="R217" s="137"/>
      <c r="S217" s="137">
        <f t="shared" si="127"/>
        <v>0</v>
      </c>
      <c r="T217" s="137"/>
      <c r="U217" s="137"/>
      <c r="V217" s="137"/>
      <c r="W217" s="137"/>
      <c r="X217" s="137"/>
      <c r="Y217" s="137"/>
      <c r="Z217" s="137"/>
    </row>
    <row r="218" spans="1:26" s="3" customFormat="1">
      <c r="A218" s="148">
        <v>4225</v>
      </c>
      <c r="B218" s="149" t="s">
        <v>340</v>
      </c>
      <c r="C218" s="137">
        <f t="shared" si="125"/>
        <v>0</v>
      </c>
      <c r="D218" s="137"/>
      <c r="E218" s="137"/>
      <c r="F218" s="137"/>
      <c r="G218" s="137"/>
      <c r="H218" s="137"/>
      <c r="I218" s="137"/>
      <c r="J218" s="137"/>
      <c r="K218" s="137">
        <f t="shared" si="126"/>
        <v>0</v>
      </c>
      <c r="L218" s="137"/>
      <c r="M218" s="137"/>
      <c r="N218" s="137"/>
      <c r="O218" s="137"/>
      <c r="P218" s="137"/>
      <c r="Q218" s="137"/>
      <c r="R218" s="137"/>
      <c r="S218" s="137">
        <f t="shared" si="127"/>
        <v>0</v>
      </c>
      <c r="T218" s="137"/>
      <c r="U218" s="137"/>
      <c r="V218" s="137"/>
      <c r="W218" s="137"/>
      <c r="X218" s="137"/>
      <c r="Y218" s="137"/>
      <c r="Z218" s="137"/>
    </row>
    <row r="219" spans="1:26" s="3" customFormat="1">
      <c r="A219" s="148">
        <v>4226</v>
      </c>
      <c r="B219" s="149" t="s">
        <v>177</v>
      </c>
      <c r="C219" s="137">
        <f t="shared" si="125"/>
        <v>0</v>
      </c>
      <c r="D219" s="137"/>
      <c r="E219" s="137"/>
      <c r="F219" s="137"/>
      <c r="G219" s="137">
        <v>0</v>
      </c>
      <c r="H219" s="137"/>
      <c r="I219" s="137"/>
      <c r="J219" s="137"/>
      <c r="K219" s="137">
        <f t="shared" si="126"/>
        <v>0</v>
      </c>
      <c r="L219" s="137"/>
      <c r="M219" s="137"/>
      <c r="N219" s="137"/>
      <c r="O219" s="137">
        <v>0</v>
      </c>
      <c r="P219" s="137"/>
      <c r="Q219" s="137"/>
      <c r="R219" s="137"/>
      <c r="S219" s="137">
        <f t="shared" si="127"/>
        <v>0</v>
      </c>
      <c r="T219" s="137"/>
      <c r="U219" s="137"/>
      <c r="V219" s="137"/>
      <c r="W219" s="137">
        <v>0</v>
      </c>
      <c r="X219" s="137"/>
      <c r="Y219" s="137"/>
      <c r="Z219" s="137"/>
    </row>
    <row r="220" spans="1:26" s="3" customFormat="1">
      <c r="A220" s="148">
        <v>4227</v>
      </c>
      <c r="B220" s="152" t="s">
        <v>48</v>
      </c>
      <c r="C220" s="137">
        <f t="shared" si="125"/>
        <v>0</v>
      </c>
      <c r="D220" s="137"/>
      <c r="E220" s="137"/>
      <c r="F220" s="137"/>
      <c r="G220" s="137"/>
      <c r="H220" s="137"/>
      <c r="I220" s="137"/>
      <c r="J220" s="137"/>
      <c r="K220" s="137">
        <f t="shared" si="126"/>
        <v>0</v>
      </c>
      <c r="L220" s="137"/>
      <c r="M220" s="137"/>
      <c r="N220" s="137"/>
      <c r="O220" s="137"/>
      <c r="P220" s="137"/>
      <c r="Q220" s="137"/>
      <c r="R220" s="137"/>
      <c r="S220" s="137">
        <f t="shared" si="127"/>
        <v>0</v>
      </c>
      <c r="T220" s="137"/>
      <c r="U220" s="137"/>
      <c r="V220" s="137"/>
      <c r="W220" s="137"/>
      <c r="X220" s="137"/>
      <c r="Y220" s="137"/>
      <c r="Z220" s="137"/>
    </row>
    <row r="221" spans="1:26">
      <c r="A221" s="148">
        <v>4231</v>
      </c>
      <c r="B221" s="149" t="s">
        <v>182</v>
      </c>
      <c r="C221" s="137">
        <f t="shared" si="125"/>
        <v>0</v>
      </c>
      <c r="D221" s="137"/>
      <c r="E221" s="137"/>
      <c r="F221" s="137"/>
      <c r="G221" s="137"/>
      <c r="H221" s="137"/>
      <c r="I221" s="137"/>
      <c r="J221" s="137"/>
      <c r="K221" s="137">
        <f t="shared" si="126"/>
        <v>0</v>
      </c>
      <c r="L221" s="137"/>
      <c r="M221" s="137"/>
      <c r="N221" s="137"/>
      <c r="O221" s="137"/>
      <c r="P221" s="137"/>
      <c r="Q221" s="137"/>
      <c r="R221" s="137"/>
      <c r="S221" s="137">
        <f t="shared" si="127"/>
        <v>0</v>
      </c>
      <c r="T221" s="137"/>
      <c r="U221" s="137"/>
      <c r="V221" s="137"/>
      <c r="W221" s="137"/>
      <c r="X221" s="137"/>
      <c r="Y221" s="137"/>
      <c r="Z221" s="137"/>
    </row>
    <row r="222" spans="1:26">
      <c r="A222" s="148">
        <v>4241</v>
      </c>
      <c r="B222" s="149" t="s">
        <v>341</v>
      </c>
      <c r="C222" s="137">
        <f t="shared" si="125"/>
        <v>0</v>
      </c>
      <c r="D222" s="137">
        <v>0</v>
      </c>
      <c r="E222" s="137">
        <v>0</v>
      </c>
      <c r="F222" s="137"/>
      <c r="G222" s="137"/>
      <c r="H222" s="137"/>
      <c r="I222" s="137"/>
      <c r="J222" s="137"/>
      <c r="K222" s="137">
        <f t="shared" si="126"/>
        <v>0</v>
      </c>
      <c r="L222" s="137">
        <v>0</v>
      </c>
      <c r="M222" s="137">
        <v>0</v>
      </c>
      <c r="N222" s="137"/>
      <c r="O222" s="137"/>
      <c r="P222" s="137"/>
      <c r="Q222" s="137"/>
      <c r="R222" s="137"/>
      <c r="S222" s="137">
        <f t="shared" si="127"/>
        <v>0</v>
      </c>
      <c r="T222" s="137">
        <v>0</v>
      </c>
      <c r="U222" s="137">
        <v>0</v>
      </c>
      <c r="V222" s="137"/>
      <c r="W222" s="137"/>
      <c r="X222" s="137"/>
      <c r="Y222" s="137"/>
      <c r="Z222" s="137"/>
    </row>
    <row r="223" spans="1:26" ht="24">
      <c r="A223" s="153" t="s">
        <v>208</v>
      </c>
      <c r="B223" s="154" t="s">
        <v>342</v>
      </c>
      <c r="C223" s="138">
        <f t="shared" si="125"/>
        <v>0</v>
      </c>
      <c r="D223" s="138"/>
      <c r="E223" s="138"/>
      <c r="F223" s="138"/>
      <c r="G223" s="138"/>
      <c r="H223" s="138"/>
      <c r="I223" s="138"/>
      <c r="J223" s="138"/>
      <c r="K223" s="138">
        <f t="shared" si="126"/>
        <v>0</v>
      </c>
      <c r="L223" s="138"/>
      <c r="M223" s="138"/>
      <c r="N223" s="138"/>
      <c r="O223" s="138"/>
      <c r="P223" s="138"/>
      <c r="Q223" s="138"/>
      <c r="R223" s="138"/>
      <c r="S223" s="138">
        <f t="shared" si="127"/>
        <v>0</v>
      </c>
      <c r="T223" s="138"/>
      <c r="U223" s="138"/>
      <c r="V223" s="138"/>
      <c r="W223" s="138"/>
      <c r="X223" s="138"/>
      <c r="Y223" s="138"/>
      <c r="Z223" s="138"/>
    </row>
    <row r="224" spans="1:26" s="3" customFormat="1" ht="24">
      <c r="A224" s="148">
        <v>4511</v>
      </c>
      <c r="B224" s="149" t="s">
        <v>49</v>
      </c>
      <c r="C224" s="151">
        <f t="shared" si="125"/>
        <v>0</v>
      </c>
      <c r="D224" s="137"/>
      <c r="E224" s="137"/>
      <c r="F224" s="137"/>
      <c r="G224" s="137"/>
      <c r="H224" s="137"/>
      <c r="I224" s="137"/>
      <c r="J224" s="137"/>
      <c r="K224" s="151">
        <f t="shared" si="126"/>
        <v>0</v>
      </c>
      <c r="L224" s="137"/>
      <c r="M224" s="137"/>
      <c r="N224" s="137"/>
      <c r="O224" s="137"/>
      <c r="P224" s="137"/>
      <c r="Q224" s="137"/>
      <c r="R224" s="137"/>
      <c r="S224" s="151">
        <f t="shared" si="127"/>
        <v>0</v>
      </c>
      <c r="T224" s="137"/>
      <c r="U224" s="137"/>
      <c r="V224" s="137"/>
      <c r="W224" s="137"/>
      <c r="X224" s="137"/>
      <c r="Y224" s="137"/>
      <c r="Z224" s="137"/>
    </row>
    <row r="225" spans="1:26" s="3" customFormat="1">
      <c r="A225" s="141" t="s">
        <v>38</v>
      </c>
      <c r="B225" s="155" t="s">
        <v>348</v>
      </c>
      <c r="C225" s="143">
        <f t="shared" ref="C225:F225" si="134">C227</f>
        <v>35621.08</v>
      </c>
      <c r="D225" s="143">
        <f t="shared" si="134"/>
        <v>35621.08</v>
      </c>
      <c r="E225" s="143">
        <f t="shared" si="134"/>
        <v>0</v>
      </c>
      <c r="F225" s="143">
        <f t="shared" si="134"/>
        <v>0</v>
      </c>
      <c r="G225" s="143">
        <f>G227</f>
        <v>0</v>
      </c>
      <c r="H225" s="143">
        <f t="shared" ref="H225:N225" si="135">H227</f>
        <v>0</v>
      </c>
      <c r="I225" s="143">
        <f t="shared" si="135"/>
        <v>0</v>
      </c>
      <c r="J225" s="143">
        <f t="shared" si="135"/>
        <v>0</v>
      </c>
      <c r="K225" s="143">
        <f t="shared" si="135"/>
        <v>35621.08</v>
      </c>
      <c r="L225" s="143">
        <f t="shared" si="135"/>
        <v>35621.08</v>
      </c>
      <c r="M225" s="143">
        <f t="shared" si="135"/>
        <v>0</v>
      </c>
      <c r="N225" s="143">
        <f t="shared" si="135"/>
        <v>0</v>
      </c>
      <c r="O225" s="143">
        <f>O227</f>
        <v>0</v>
      </c>
      <c r="P225" s="143">
        <f t="shared" ref="P225:V225" si="136">P227</f>
        <v>0</v>
      </c>
      <c r="Q225" s="143">
        <f t="shared" si="136"/>
        <v>0</v>
      </c>
      <c r="R225" s="143">
        <f t="shared" si="136"/>
        <v>0</v>
      </c>
      <c r="S225" s="143">
        <f t="shared" si="136"/>
        <v>35621.08</v>
      </c>
      <c r="T225" s="143">
        <f t="shared" si="136"/>
        <v>35621.08</v>
      </c>
      <c r="U225" s="143">
        <f t="shared" si="136"/>
        <v>0</v>
      </c>
      <c r="V225" s="143">
        <f t="shared" si="136"/>
        <v>0</v>
      </c>
      <c r="W225" s="143">
        <f>W227</f>
        <v>0</v>
      </c>
      <c r="X225" s="143">
        <f t="shared" ref="X225:Z225" si="137">X227</f>
        <v>0</v>
      </c>
      <c r="Y225" s="143">
        <f t="shared" si="137"/>
        <v>0</v>
      </c>
      <c r="Z225" s="143">
        <f t="shared" si="137"/>
        <v>0</v>
      </c>
    </row>
    <row r="226" spans="1:26" s="3" customFormat="1">
      <c r="A226" s="132">
        <v>3</v>
      </c>
      <c r="B226" s="144" t="s">
        <v>333</v>
      </c>
      <c r="C226" s="137">
        <f t="shared" ref="C226:F226" si="138">C227</f>
        <v>35621.08</v>
      </c>
      <c r="D226" s="137">
        <f t="shared" si="138"/>
        <v>35621.08</v>
      </c>
      <c r="E226" s="137">
        <f t="shared" si="138"/>
        <v>0</v>
      </c>
      <c r="F226" s="137">
        <f t="shared" si="138"/>
        <v>0</v>
      </c>
      <c r="G226" s="137">
        <f>G227</f>
        <v>0</v>
      </c>
      <c r="H226" s="137">
        <f t="shared" ref="H226:Z226" si="139">H227</f>
        <v>0</v>
      </c>
      <c r="I226" s="137">
        <f t="shared" si="139"/>
        <v>0</v>
      </c>
      <c r="J226" s="137">
        <f t="shared" si="139"/>
        <v>0</v>
      </c>
      <c r="K226" s="137">
        <f t="shared" si="139"/>
        <v>35621.08</v>
      </c>
      <c r="L226" s="137">
        <f t="shared" si="139"/>
        <v>35621.08</v>
      </c>
      <c r="M226" s="137">
        <f t="shared" si="139"/>
        <v>0</v>
      </c>
      <c r="N226" s="137">
        <f t="shared" si="139"/>
        <v>0</v>
      </c>
      <c r="O226" s="137">
        <f>O227</f>
        <v>0</v>
      </c>
      <c r="P226" s="137">
        <f t="shared" si="139"/>
        <v>0</v>
      </c>
      <c r="Q226" s="137">
        <f t="shared" si="139"/>
        <v>0</v>
      </c>
      <c r="R226" s="137">
        <f t="shared" si="139"/>
        <v>0</v>
      </c>
      <c r="S226" s="137">
        <f t="shared" si="139"/>
        <v>35621.08</v>
      </c>
      <c r="T226" s="137">
        <f t="shared" si="139"/>
        <v>35621.08</v>
      </c>
      <c r="U226" s="137">
        <f t="shared" si="139"/>
        <v>0</v>
      </c>
      <c r="V226" s="137">
        <f t="shared" si="139"/>
        <v>0</v>
      </c>
      <c r="W226" s="137">
        <f>W227</f>
        <v>0</v>
      </c>
      <c r="X226" s="137">
        <f t="shared" si="139"/>
        <v>0</v>
      </c>
      <c r="Y226" s="137">
        <f t="shared" si="139"/>
        <v>0</v>
      </c>
      <c r="Z226" s="137">
        <f t="shared" si="139"/>
        <v>0</v>
      </c>
    </row>
    <row r="227" spans="1:26" s="3" customFormat="1">
      <c r="A227" s="145">
        <v>32</v>
      </c>
      <c r="B227" s="146" t="s">
        <v>25</v>
      </c>
      <c r="C227" s="138">
        <f>SUM(D227:J227)</f>
        <v>35621.08</v>
      </c>
      <c r="D227" s="138">
        <f t="shared" ref="D227:F227" si="140">SUM(D228:D229)</f>
        <v>35621.08</v>
      </c>
      <c r="E227" s="138">
        <f t="shared" si="140"/>
        <v>0</v>
      </c>
      <c r="F227" s="138">
        <f t="shared" si="140"/>
        <v>0</v>
      </c>
      <c r="G227" s="138">
        <f>SUM(G228:G229)</f>
        <v>0</v>
      </c>
      <c r="H227" s="138">
        <f t="shared" ref="H227:J227" si="141">SUM(H228:H229)</f>
        <v>0</v>
      </c>
      <c r="I227" s="138">
        <f t="shared" si="141"/>
        <v>0</v>
      </c>
      <c r="J227" s="138">
        <f t="shared" si="141"/>
        <v>0</v>
      </c>
      <c r="K227" s="138">
        <f>SUM(L227:R227)</f>
        <v>35621.08</v>
      </c>
      <c r="L227" s="138">
        <f t="shared" ref="L227:N227" si="142">SUM(L228:L229)</f>
        <v>35621.08</v>
      </c>
      <c r="M227" s="138">
        <f t="shared" si="142"/>
        <v>0</v>
      </c>
      <c r="N227" s="138">
        <f t="shared" si="142"/>
        <v>0</v>
      </c>
      <c r="O227" s="138">
        <f>SUM(O228:O229)</f>
        <v>0</v>
      </c>
      <c r="P227" s="138">
        <f t="shared" ref="P227:R227" si="143">SUM(P228:P229)</f>
        <v>0</v>
      </c>
      <c r="Q227" s="138">
        <f t="shared" si="143"/>
        <v>0</v>
      </c>
      <c r="R227" s="138">
        <f t="shared" si="143"/>
        <v>0</v>
      </c>
      <c r="S227" s="138">
        <f>SUM(T227:Z227)</f>
        <v>35621.08</v>
      </c>
      <c r="T227" s="138">
        <f t="shared" ref="T227:V227" si="144">SUM(T228:T229)</f>
        <v>35621.08</v>
      </c>
      <c r="U227" s="138">
        <f t="shared" si="144"/>
        <v>0</v>
      </c>
      <c r="V227" s="138">
        <f t="shared" si="144"/>
        <v>0</v>
      </c>
      <c r="W227" s="138">
        <f>SUM(W228:W229)</f>
        <v>0</v>
      </c>
      <c r="X227" s="138">
        <f t="shared" ref="X227:Z227" si="145">SUM(X228:X229)</f>
        <v>0</v>
      </c>
      <c r="Y227" s="138">
        <f t="shared" si="145"/>
        <v>0</v>
      </c>
      <c r="Z227" s="138">
        <f t="shared" si="145"/>
        <v>0</v>
      </c>
    </row>
    <row r="228" spans="1:26" s="3" customFormat="1">
      <c r="A228" s="148">
        <v>3222</v>
      </c>
      <c r="B228" s="149" t="s">
        <v>349</v>
      </c>
      <c r="C228" s="137">
        <f>SUM(D228:J228)</f>
        <v>29558.560000000001</v>
      </c>
      <c r="D228" s="134">
        <v>29558.560000000001</v>
      </c>
      <c r="E228" s="134"/>
      <c r="F228" s="134"/>
      <c r="G228" s="134">
        <v>0</v>
      </c>
      <c r="H228" s="134"/>
      <c r="I228" s="134"/>
      <c r="J228" s="134"/>
      <c r="K228" s="137">
        <f>SUM(L228:R228)</f>
        <v>29558.560000000001</v>
      </c>
      <c r="L228" s="134">
        <v>29558.560000000001</v>
      </c>
      <c r="M228" s="134"/>
      <c r="N228" s="134"/>
      <c r="O228" s="134">
        <v>0</v>
      </c>
      <c r="P228" s="134"/>
      <c r="Q228" s="134"/>
      <c r="R228" s="134"/>
      <c r="S228" s="137">
        <f>SUM(T228:Z228)</f>
        <v>29558.560000000001</v>
      </c>
      <c r="T228" s="134">
        <v>29558.560000000001</v>
      </c>
      <c r="U228" s="134"/>
      <c r="V228" s="134"/>
      <c r="W228" s="134">
        <v>0</v>
      </c>
      <c r="X228" s="134"/>
      <c r="Y228" s="134"/>
      <c r="Z228" s="134"/>
    </row>
    <row r="229" spans="1:26" s="3" customFormat="1">
      <c r="A229" s="148">
        <v>3222</v>
      </c>
      <c r="B229" s="149" t="s">
        <v>350</v>
      </c>
      <c r="C229" s="137">
        <f>SUM(D229:J229)</f>
        <v>6062.52</v>
      </c>
      <c r="D229" s="134">
        <v>6062.52</v>
      </c>
      <c r="E229" s="134"/>
      <c r="F229" s="134"/>
      <c r="G229" s="134">
        <v>0</v>
      </c>
      <c r="H229" s="134"/>
      <c r="I229" s="134"/>
      <c r="J229" s="134"/>
      <c r="K229" s="137">
        <f>SUM(L229:R229)</f>
        <v>6062.52</v>
      </c>
      <c r="L229" s="134">
        <v>6062.52</v>
      </c>
      <c r="M229" s="134"/>
      <c r="N229" s="134"/>
      <c r="O229" s="134">
        <v>0</v>
      </c>
      <c r="P229" s="134"/>
      <c r="Q229" s="134"/>
      <c r="R229" s="134"/>
      <c r="S229" s="137">
        <f>SUM(T229:Z229)</f>
        <v>6062.52</v>
      </c>
      <c r="T229" s="134">
        <v>6062.52</v>
      </c>
      <c r="U229" s="134"/>
      <c r="V229" s="134"/>
      <c r="W229" s="134">
        <v>0</v>
      </c>
      <c r="X229" s="134"/>
      <c r="Y229" s="134"/>
      <c r="Z229" s="134"/>
    </row>
    <row r="230" spans="1:26">
      <c r="A230" s="30"/>
      <c r="B230" s="4"/>
      <c r="C230" s="129"/>
      <c r="D230" s="129"/>
      <c r="E230" s="129"/>
      <c r="F230" s="129"/>
      <c r="G230" s="129"/>
      <c r="H230" s="129"/>
      <c r="I230" s="129"/>
      <c r="J230" s="129"/>
      <c r="K230" s="129"/>
      <c r="L230" s="129"/>
    </row>
    <row r="231" spans="1:26">
      <c r="A231" s="30"/>
      <c r="B231" s="4"/>
      <c r="C231" s="129"/>
      <c r="D231" s="129"/>
      <c r="E231" s="129"/>
      <c r="F231" s="129"/>
      <c r="G231" s="129"/>
      <c r="H231" s="129"/>
      <c r="I231" s="129"/>
      <c r="J231" s="129"/>
      <c r="K231" s="129"/>
      <c r="L231" s="129"/>
    </row>
    <row r="232" spans="1:26">
      <c r="A232" s="30"/>
      <c r="B232" s="4"/>
      <c r="C232" s="129"/>
      <c r="D232" s="129"/>
      <c r="E232" s="129"/>
      <c r="F232" s="129"/>
      <c r="G232" s="129"/>
      <c r="H232" s="129"/>
      <c r="I232" s="129"/>
      <c r="J232" s="129"/>
      <c r="K232" s="129"/>
      <c r="L232" s="129"/>
    </row>
    <row r="233" spans="1:26">
      <c r="A233" s="30"/>
      <c r="B233" s="4"/>
      <c r="C233" s="129"/>
      <c r="D233" s="129"/>
      <c r="E233" s="129"/>
      <c r="F233" s="129"/>
      <c r="G233" s="129"/>
      <c r="H233" s="129"/>
      <c r="I233" s="129"/>
      <c r="J233" s="129"/>
      <c r="K233" s="129"/>
      <c r="L233" s="129"/>
    </row>
    <row r="234" spans="1:26">
      <c r="A234" s="30"/>
      <c r="B234" s="4"/>
      <c r="C234" s="129"/>
      <c r="D234" s="129"/>
      <c r="E234" s="129"/>
      <c r="F234" s="129"/>
      <c r="G234" s="129"/>
      <c r="H234" s="129"/>
      <c r="I234" s="129"/>
      <c r="J234" s="129"/>
      <c r="K234" s="129"/>
      <c r="L234" s="129"/>
    </row>
    <row r="235" spans="1:26">
      <c r="A235" s="30"/>
      <c r="B235" s="4"/>
      <c r="C235" s="129"/>
      <c r="D235" s="129"/>
      <c r="E235" s="129"/>
      <c r="F235" s="129"/>
      <c r="G235" s="129"/>
      <c r="H235" s="129"/>
      <c r="I235" s="129"/>
      <c r="J235" s="129"/>
      <c r="K235" s="129"/>
      <c r="L235" s="129"/>
    </row>
    <row r="236" spans="1:26">
      <c r="A236" s="30"/>
      <c r="B236" s="4"/>
      <c r="C236" s="129"/>
      <c r="D236" s="129"/>
      <c r="E236" s="129"/>
      <c r="F236" s="129"/>
      <c r="G236" s="129"/>
      <c r="H236" s="129"/>
      <c r="I236" s="129"/>
      <c r="J236" s="129"/>
      <c r="K236" s="129"/>
      <c r="L236" s="129"/>
    </row>
    <row r="237" spans="1:26">
      <c r="A237" s="30"/>
      <c r="B237" s="4"/>
      <c r="C237" s="129"/>
      <c r="D237" s="129"/>
      <c r="E237" s="129"/>
      <c r="F237" s="129"/>
      <c r="G237" s="129"/>
      <c r="H237" s="129"/>
      <c r="I237" s="129"/>
      <c r="J237" s="129"/>
      <c r="K237" s="129"/>
      <c r="L237" s="129"/>
    </row>
    <row r="238" spans="1:26">
      <c r="A238" s="30"/>
      <c r="B238" s="4"/>
      <c r="C238" s="129"/>
      <c r="D238" s="129"/>
      <c r="E238" s="129"/>
      <c r="F238" s="129"/>
      <c r="G238" s="129"/>
      <c r="H238" s="129"/>
      <c r="I238" s="129"/>
      <c r="J238" s="129"/>
      <c r="K238" s="129"/>
      <c r="L238" s="129"/>
    </row>
    <row r="239" spans="1:26">
      <c r="A239" s="30"/>
      <c r="B239" s="4"/>
      <c r="C239" s="129"/>
      <c r="D239" s="129"/>
      <c r="E239" s="129"/>
      <c r="F239" s="129"/>
      <c r="G239" s="129"/>
      <c r="H239" s="129"/>
      <c r="I239" s="129"/>
      <c r="J239" s="129"/>
      <c r="K239" s="129"/>
      <c r="L239" s="129"/>
    </row>
    <row r="240" spans="1:26">
      <c r="A240" s="30"/>
      <c r="B240" s="4"/>
      <c r="C240" s="129"/>
      <c r="D240" s="129"/>
      <c r="E240" s="129"/>
      <c r="F240" s="129"/>
      <c r="G240" s="129"/>
      <c r="H240" s="129"/>
      <c r="I240" s="129"/>
      <c r="J240" s="129"/>
      <c r="K240" s="129"/>
      <c r="L240" s="129"/>
    </row>
    <row r="241" spans="1:12">
      <c r="A241" s="30"/>
      <c r="B241" s="4"/>
      <c r="C241" s="129"/>
      <c r="D241" s="129"/>
      <c r="E241" s="129"/>
      <c r="F241" s="129"/>
      <c r="G241" s="129"/>
      <c r="H241" s="129"/>
      <c r="I241" s="129"/>
      <c r="J241" s="129"/>
      <c r="K241" s="129"/>
      <c r="L241" s="129"/>
    </row>
    <row r="242" spans="1:12">
      <c r="A242" s="30"/>
      <c r="B242" s="4"/>
      <c r="C242" s="129"/>
      <c r="D242" s="129"/>
      <c r="E242" s="129"/>
      <c r="F242" s="129"/>
      <c r="G242" s="129"/>
      <c r="H242" s="129"/>
      <c r="I242" s="129"/>
      <c r="J242" s="129"/>
      <c r="K242" s="129"/>
      <c r="L242" s="129"/>
    </row>
    <row r="243" spans="1:12">
      <c r="A243" s="30"/>
      <c r="B243" s="4"/>
      <c r="C243" s="129"/>
      <c r="D243" s="129"/>
      <c r="E243" s="129"/>
      <c r="F243" s="129"/>
      <c r="G243" s="129"/>
      <c r="H243" s="129"/>
      <c r="I243" s="129"/>
      <c r="J243" s="129"/>
      <c r="K243" s="129"/>
      <c r="L243" s="129"/>
    </row>
    <row r="244" spans="1:12">
      <c r="A244" s="30"/>
      <c r="B244" s="4"/>
      <c r="C244" s="129"/>
      <c r="D244" s="129"/>
      <c r="E244" s="129"/>
      <c r="F244" s="129"/>
      <c r="G244" s="129"/>
      <c r="H244" s="129"/>
      <c r="I244" s="129"/>
      <c r="J244" s="129"/>
      <c r="K244" s="129"/>
      <c r="L244" s="129"/>
    </row>
    <row r="245" spans="1:12">
      <c r="A245" s="30"/>
      <c r="B245" s="4"/>
      <c r="C245" s="129"/>
      <c r="D245" s="129"/>
      <c r="E245" s="129"/>
      <c r="F245" s="129"/>
      <c r="G245" s="129"/>
      <c r="H245" s="129"/>
      <c r="I245" s="129"/>
      <c r="J245" s="129"/>
      <c r="K245" s="129"/>
      <c r="L245" s="129"/>
    </row>
    <row r="246" spans="1:12">
      <c r="A246" s="30"/>
      <c r="B246" s="4"/>
      <c r="C246" s="129"/>
      <c r="D246" s="129"/>
      <c r="E246" s="129"/>
      <c r="F246" s="129"/>
      <c r="G246" s="129"/>
      <c r="H246" s="129"/>
      <c r="I246" s="129"/>
      <c r="J246" s="129"/>
      <c r="K246" s="129"/>
      <c r="L246" s="129"/>
    </row>
    <row r="247" spans="1:12">
      <c r="A247" s="30"/>
      <c r="B247" s="4"/>
      <c r="C247" s="129"/>
      <c r="D247" s="129"/>
      <c r="E247" s="129"/>
      <c r="F247" s="129"/>
      <c r="G247" s="129"/>
      <c r="H247" s="129"/>
      <c r="I247" s="129"/>
      <c r="J247" s="129"/>
      <c r="K247" s="129"/>
      <c r="L247" s="129"/>
    </row>
    <row r="248" spans="1:12">
      <c r="A248" s="30"/>
      <c r="B248" s="4"/>
      <c r="C248" s="129"/>
      <c r="D248" s="129"/>
      <c r="E248" s="129"/>
      <c r="F248" s="129"/>
      <c r="G248" s="129"/>
      <c r="H248" s="129"/>
      <c r="I248" s="129"/>
      <c r="J248" s="129"/>
      <c r="K248" s="129"/>
      <c r="L248" s="129"/>
    </row>
    <row r="249" spans="1:12">
      <c r="A249" s="30"/>
      <c r="B249" s="4"/>
      <c r="C249" s="129"/>
      <c r="D249" s="129"/>
      <c r="E249" s="129"/>
      <c r="F249" s="129"/>
      <c r="G249" s="129"/>
      <c r="H249" s="129"/>
      <c r="I249" s="129"/>
      <c r="J249" s="129"/>
      <c r="K249" s="129"/>
      <c r="L249" s="129"/>
    </row>
    <row r="250" spans="1:12">
      <c r="A250" s="30"/>
      <c r="B250" s="4"/>
      <c r="C250" s="129"/>
      <c r="D250" s="129"/>
      <c r="E250" s="129"/>
      <c r="F250" s="129"/>
      <c r="G250" s="129"/>
      <c r="H250" s="129"/>
      <c r="I250" s="129"/>
      <c r="J250" s="129"/>
      <c r="K250" s="129"/>
      <c r="L250" s="129"/>
    </row>
    <row r="251" spans="1:12">
      <c r="A251" s="30"/>
      <c r="B251" s="4"/>
      <c r="C251" s="129"/>
      <c r="D251" s="129"/>
      <c r="E251" s="129"/>
      <c r="F251" s="129"/>
      <c r="G251" s="129"/>
      <c r="H251" s="129"/>
      <c r="I251" s="129"/>
      <c r="J251" s="129"/>
      <c r="K251" s="129"/>
      <c r="L251" s="129"/>
    </row>
    <row r="252" spans="1:12">
      <c r="A252" s="30"/>
      <c r="B252" s="4"/>
      <c r="C252" s="129"/>
      <c r="D252" s="129"/>
      <c r="E252" s="129"/>
      <c r="F252" s="129"/>
      <c r="G252" s="129"/>
      <c r="H252" s="129"/>
      <c r="I252" s="129"/>
      <c r="J252" s="129"/>
      <c r="K252" s="129"/>
      <c r="L252" s="129"/>
    </row>
    <row r="253" spans="1:12">
      <c r="A253" s="30"/>
      <c r="B253" s="4"/>
      <c r="C253" s="129"/>
      <c r="D253" s="129"/>
      <c r="E253" s="129"/>
      <c r="F253" s="129"/>
      <c r="G253" s="129"/>
      <c r="H253" s="129"/>
      <c r="I253" s="129"/>
      <c r="J253" s="129"/>
      <c r="K253" s="129"/>
      <c r="L253" s="129"/>
    </row>
    <row r="254" spans="1:12">
      <c r="A254" s="30"/>
      <c r="B254" s="4"/>
      <c r="C254" s="129"/>
      <c r="D254" s="129"/>
      <c r="E254" s="129"/>
      <c r="F254" s="129"/>
      <c r="G254" s="129"/>
      <c r="H254" s="129"/>
      <c r="I254" s="129"/>
      <c r="J254" s="129"/>
      <c r="K254" s="129"/>
      <c r="L254" s="129"/>
    </row>
    <row r="255" spans="1:12">
      <c r="A255" s="30"/>
      <c r="B255" s="4"/>
      <c r="C255" s="129"/>
      <c r="D255" s="129"/>
      <c r="E255" s="129"/>
      <c r="F255" s="129"/>
      <c r="G255" s="129"/>
      <c r="H255" s="129"/>
      <c r="I255" s="129"/>
      <c r="J255" s="129"/>
      <c r="K255" s="129"/>
      <c r="L255" s="129"/>
    </row>
    <row r="256" spans="1:12">
      <c r="A256" s="30"/>
      <c r="B256" s="4"/>
      <c r="C256" s="129"/>
      <c r="D256" s="129"/>
      <c r="E256" s="129"/>
      <c r="F256" s="129"/>
      <c r="G256" s="129"/>
      <c r="H256" s="129"/>
      <c r="I256" s="129"/>
      <c r="J256" s="129"/>
      <c r="K256" s="129"/>
      <c r="L256" s="129"/>
    </row>
    <row r="257" spans="1:12">
      <c r="A257" s="30"/>
      <c r="B257" s="4"/>
      <c r="C257" s="129"/>
      <c r="D257" s="129"/>
      <c r="E257" s="129"/>
      <c r="F257" s="129"/>
      <c r="G257" s="129"/>
      <c r="H257" s="129"/>
      <c r="I257" s="129"/>
      <c r="J257" s="129"/>
      <c r="K257" s="129"/>
      <c r="L257" s="129"/>
    </row>
    <row r="258" spans="1:12">
      <c r="A258" s="30"/>
      <c r="B258" s="4"/>
      <c r="C258" s="129"/>
      <c r="D258" s="129"/>
      <c r="E258" s="129"/>
      <c r="F258" s="129"/>
      <c r="G258" s="129"/>
      <c r="H258" s="129"/>
      <c r="I258" s="129"/>
      <c r="J258" s="129"/>
      <c r="K258" s="129"/>
      <c r="L258" s="129"/>
    </row>
    <row r="259" spans="1:12">
      <c r="A259" s="30"/>
      <c r="B259" s="4"/>
      <c r="C259" s="129"/>
      <c r="D259" s="129"/>
      <c r="E259" s="129"/>
      <c r="F259" s="129"/>
      <c r="G259" s="129"/>
      <c r="H259" s="129"/>
      <c r="I259" s="129"/>
      <c r="J259" s="129"/>
      <c r="K259" s="129"/>
      <c r="L259" s="129"/>
    </row>
    <row r="260" spans="1:12">
      <c r="A260" s="30"/>
      <c r="B260" s="4"/>
      <c r="C260" s="129"/>
      <c r="D260" s="129"/>
      <c r="E260" s="129"/>
      <c r="F260" s="129"/>
      <c r="G260" s="129"/>
      <c r="H260" s="129"/>
      <c r="I260" s="129"/>
      <c r="J260" s="129"/>
      <c r="K260" s="129"/>
      <c r="L260" s="129"/>
    </row>
    <row r="261" spans="1:12">
      <c r="A261" s="30"/>
      <c r="B261" s="4"/>
      <c r="C261" s="129"/>
      <c r="D261" s="129"/>
      <c r="E261" s="129"/>
      <c r="F261" s="129"/>
      <c r="G261" s="129"/>
      <c r="H261" s="129"/>
      <c r="I261" s="129"/>
      <c r="J261" s="129"/>
      <c r="K261" s="129"/>
      <c r="L261" s="129"/>
    </row>
    <row r="262" spans="1:12">
      <c r="A262" s="30"/>
      <c r="B262" s="4"/>
      <c r="C262" s="129"/>
      <c r="D262" s="129"/>
      <c r="E262" s="129"/>
      <c r="F262" s="129"/>
      <c r="G262" s="129"/>
      <c r="H262" s="129"/>
      <c r="I262" s="129"/>
      <c r="J262" s="129"/>
      <c r="K262" s="129"/>
      <c r="L262" s="129"/>
    </row>
    <row r="263" spans="1:12">
      <c r="A263" s="30"/>
      <c r="B263" s="4"/>
      <c r="C263" s="129"/>
      <c r="D263" s="129"/>
      <c r="E263" s="129"/>
      <c r="F263" s="129"/>
      <c r="G263" s="129"/>
      <c r="H263" s="129"/>
      <c r="I263" s="129"/>
      <c r="J263" s="129"/>
      <c r="K263" s="129"/>
      <c r="L263" s="129"/>
    </row>
    <row r="264" spans="1:12">
      <c r="A264" s="30"/>
      <c r="B264" s="4"/>
      <c r="C264" s="129"/>
      <c r="D264" s="129"/>
      <c r="E264" s="129"/>
      <c r="F264" s="129"/>
      <c r="G264" s="129"/>
      <c r="H264" s="129"/>
      <c r="I264" s="129"/>
      <c r="J264" s="129"/>
      <c r="K264" s="129"/>
      <c r="L264" s="129"/>
    </row>
    <row r="265" spans="1:12">
      <c r="A265" s="30"/>
      <c r="B265" s="4"/>
      <c r="C265" s="129"/>
      <c r="D265" s="129"/>
      <c r="E265" s="129"/>
      <c r="F265" s="129"/>
      <c r="G265" s="129"/>
      <c r="H265" s="129"/>
      <c r="I265" s="129"/>
      <c r="J265" s="129"/>
      <c r="K265" s="129"/>
      <c r="L265" s="129"/>
    </row>
    <row r="266" spans="1:12">
      <c r="A266" s="30"/>
      <c r="B266" s="4"/>
      <c r="C266" s="129"/>
      <c r="D266" s="129"/>
      <c r="E266" s="129"/>
      <c r="F266" s="129"/>
      <c r="G266" s="129"/>
      <c r="H266" s="129"/>
      <c r="I266" s="129"/>
      <c r="J266" s="129"/>
      <c r="K266" s="129"/>
      <c r="L266" s="129"/>
    </row>
    <row r="267" spans="1:12">
      <c r="A267" s="30"/>
      <c r="B267" s="4"/>
      <c r="C267" s="129"/>
      <c r="D267" s="129"/>
      <c r="E267" s="129"/>
      <c r="F267" s="129"/>
      <c r="G267" s="129"/>
      <c r="H267" s="129"/>
      <c r="I267" s="129"/>
      <c r="J267" s="129"/>
      <c r="K267" s="129"/>
      <c r="L267" s="129"/>
    </row>
    <row r="268" spans="1:12">
      <c r="A268" s="30"/>
      <c r="B268" s="4"/>
      <c r="C268" s="129"/>
      <c r="D268" s="129"/>
      <c r="E268" s="129"/>
      <c r="F268" s="129"/>
      <c r="G268" s="129"/>
      <c r="H268" s="129"/>
      <c r="I268" s="129"/>
      <c r="J268" s="129"/>
      <c r="K268" s="129"/>
      <c r="L268" s="129"/>
    </row>
    <row r="269" spans="1:12">
      <c r="A269" s="30"/>
      <c r="B269" s="4"/>
      <c r="C269" s="129"/>
      <c r="D269" s="129"/>
      <c r="E269" s="129"/>
      <c r="F269" s="129"/>
      <c r="G269" s="129"/>
      <c r="H269" s="129"/>
      <c r="I269" s="129"/>
      <c r="J269" s="129"/>
      <c r="K269" s="129"/>
      <c r="L269" s="129"/>
    </row>
    <row r="270" spans="1:12">
      <c r="A270" s="30"/>
      <c r="B270" s="4"/>
      <c r="C270" s="129"/>
      <c r="D270" s="129"/>
      <c r="E270" s="129"/>
      <c r="F270" s="129"/>
      <c r="G270" s="129"/>
      <c r="H270" s="129"/>
      <c r="I270" s="129"/>
      <c r="J270" s="129"/>
      <c r="K270" s="129"/>
      <c r="L270" s="129"/>
    </row>
    <row r="271" spans="1:12">
      <c r="A271" s="30"/>
      <c r="B271" s="4"/>
      <c r="C271" s="129"/>
      <c r="D271" s="129"/>
      <c r="E271" s="129"/>
      <c r="F271" s="129"/>
      <c r="G271" s="129"/>
      <c r="H271" s="129"/>
      <c r="I271" s="129"/>
      <c r="J271" s="129"/>
      <c r="K271" s="129"/>
      <c r="L271" s="129"/>
    </row>
    <row r="272" spans="1:12">
      <c r="A272" s="30"/>
      <c r="B272" s="4"/>
      <c r="C272" s="129"/>
      <c r="D272" s="129"/>
      <c r="E272" s="129"/>
      <c r="F272" s="129"/>
      <c r="G272" s="129"/>
      <c r="H272" s="129"/>
      <c r="I272" s="129"/>
      <c r="J272" s="129"/>
      <c r="K272" s="129"/>
      <c r="L272" s="129"/>
    </row>
    <row r="273" spans="1:12">
      <c r="A273" s="30"/>
      <c r="B273" s="4"/>
      <c r="C273" s="129"/>
      <c r="D273" s="129"/>
      <c r="E273" s="129"/>
      <c r="F273" s="129"/>
      <c r="G273" s="129"/>
      <c r="H273" s="129"/>
      <c r="I273" s="129"/>
      <c r="J273" s="129"/>
      <c r="K273" s="129"/>
      <c r="L273" s="129"/>
    </row>
    <row r="274" spans="1:12">
      <c r="A274" s="30"/>
      <c r="B274" s="4"/>
      <c r="C274" s="129"/>
      <c r="D274" s="129"/>
      <c r="E274" s="129"/>
      <c r="F274" s="129"/>
      <c r="G274" s="129"/>
      <c r="H274" s="129"/>
      <c r="I274" s="129"/>
      <c r="J274" s="129"/>
      <c r="K274" s="129"/>
      <c r="L274" s="129"/>
    </row>
    <row r="275" spans="1:12">
      <c r="A275" s="30"/>
      <c r="B275" s="4"/>
      <c r="C275" s="129"/>
      <c r="D275" s="129"/>
      <c r="E275" s="129"/>
      <c r="F275" s="129"/>
      <c r="G275" s="129"/>
      <c r="H275" s="129"/>
      <c r="I275" s="129"/>
      <c r="J275" s="129"/>
      <c r="K275" s="129"/>
      <c r="L275" s="129"/>
    </row>
    <row r="276" spans="1:12">
      <c r="A276" s="30"/>
      <c r="B276" s="4"/>
      <c r="C276" s="129"/>
      <c r="D276" s="129"/>
      <c r="E276" s="129"/>
      <c r="F276" s="129"/>
      <c r="G276" s="129"/>
      <c r="H276" s="129"/>
      <c r="I276" s="129"/>
      <c r="J276" s="129"/>
      <c r="K276" s="129"/>
      <c r="L276" s="129"/>
    </row>
    <row r="277" spans="1:12">
      <c r="A277" s="30"/>
      <c r="B277" s="4"/>
      <c r="C277" s="129"/>
      <c r="D277" s="129"/>
      <c r="E277" s="129"/>
      <c r="F277" s="129"/>
      <c r="G277" s="129"/>
      <c r="H277" s="129"/>
      <c r="I277" s="129"/>
      <c r="J277" s="129"/>
      <c r="K277" s="129"/>
      <c r="L277" s="129"/>
    </row>
    <row r="278" spans="1:12">
      <c r="A278" s="30"/>
      <c r="B278" s="4"/>
      <c r="C278" s="129"/>
      <c r="D278" s="129"/>
      <c r="E278" s="129"/>
      <c r="F278" s="129"/>
      <c r="G278" s="129"/>
      <c r="H278" s="129"/>
      <c r="I278" s="129"/>
      <c r="J278" s="129"/>
      <c r="K278" s="129"/>
      <c r="L278" s="129"/>
    </row>
    <row r="279" spans="1:12">
      <c r="A279" s="30"/>
      <c r="B279" s="4"/>
      <c r="C279" s="129"/>
      <c r="D279" s="129"/>
      <c r="E279" s="129"/>
      <c r="F279" s="129"/>
      <c r="G279" s="129"/>
      <c r="H279" s="129"/>
      <c r="I279" s="129"/>
      <c r="J279" s="129"/>
      <c r="K279" s="129"/>
      <c r="L279" s="129"/>
    </row>
    <row r="280" spans="1:12">
      <c r="A280" s="30"/>
      <c r="B280" s="4"/>
      <c r="C280" s="129"/>
      <c r="D280" s="129"/>
      <c r="E280" s="129"/>
      <c r="F280" s="129"/>
      <c r="G280" s="129"/>
      <c r="H280" s="129"/>
      <c r="I280" s="129"/>
      <c r="J280" s="129"/>
      <c r="K280" s="129"/>
      <c r="L280" s="129"/>
    </row>
    <row r="281" spans="1:12">
      <c r="A281" s="30"/>
      <c r="B281" s="4"/>
      <c r="C281" s="129"/>
      <c r="D281" s="129"/>
      <c r="E281" s="129"/>
      <c r="F281" s="129"/>
      <c r="G281" s="129"/>
      <c r="H281" s="129"/>
      <c r="I281" s="129"/>
      <c r="J281" s="129"/>
      <c r="K281" s="129"/>
      <c r="L281" s="129"/>
    </row>
    <row r="282" spans="1:12">
      <c r="A282" s="30"/>
      <c r="B282" s="4"/>
      <c r="C282" s="129"/>
      <c r="D282" s="129"/>
      <c r="E282" s="129"/>
      <c r="F282" s="129"/>
      <c r="G282" s="129"/>
      <c r="H282" s="129"/>
      <c r="I282" s="129"/>
      <c r="J282" s="129"/>
      <c r="K282" s="129"/>
      <c r="L282" s="129"/>
    </row>
    <row r="283" spans="1:12">
      <c r="A283" s="30"/>
      <c r="B283" s="4"/>
      <c r="C283" s="129"/>
      <c r="D283" s="129"/>
      <c r="E283" s="129"/>
      <c r="F283" s="129"/>
      <c r="G283" s="129"/>
      <c r="H283" s="129"/>
      <c r="I283" s="129"/>
      <c r="J283" s="129"/>
      <c r="K283" s="129"/>
      <c r="L283" s="129"/>
    </row>
    <row r="284" spans="1:12">
      <c r="A284" s="30"/>
      <c r="B284" s="4"/>
      <c r="C284" s="129"/>
      <c r="D284" s="129"/>
      <c r="E284" s="129"/>
      <c r="F284" s="129"/>
      <c r="G284" s="129"/>
      <c r="H284" s="129"/>
      <c r="I284" s="129"/>
      <c r="J284" s="129"/>
      <c r="K284" s="129"/>
      <c r="L284" s="129"/>
    </row>
    <row r="285" spans="1:12">
      <c r="A285" s="30"/>
      <c r="B285" s="4"/>
      <c r="C285" s="129"/>
      <c r="D285" s="129"/>
      <c r="E285" s="129"/>
      <c r="F285" s="129"/>
      <c r="G285" s="129"/>
      <c r="H285" s="129"/>
      <c r="I285" s="129"/>
      <c r="J285" s="129"/>
      <c r="K285" s="129"/>
      <c r="L285" s="129"/>
    </row>
    <row r="286" spans="1:12">
      <c r="A286" s="30"/>
      <c r="B286" s="4"/>
      <c r="C286" s="129"/>
      <c r="D286" s="129"/>
      <c r="E286" s="129"/>
      <c r="F286" s="129"/>
      <c r="G286" s="129"/>
      <c r="H286" s="129"/>
      <c r="I286" s="129"/>
      <c r="J286" s="129"/>
      <c r="K286" s="129"/>
      <c r="L286" s="129"/>
    </row>
    <row r="287" spans="1:12">
      <c r="A287" s="30"/>
      <c r="B287" s="4"/>
      <c r="C287" s="129"/>
      <c r="D287" s="129"/>
      <c r="E287" s="129"/>
      <c r="F287" s="129"/>
      <c r="G287" s="129"/>
      <c r="H287" s="129"/>
      <c r="I287" s="129"/>
      <c r="J287" s="129"/>
      <c r="K287" s="129"/>
      <c r="L287" s="129"/>
    </row>
    <row r="288" spans="1:12">
      <c r="A288" s="30"/>
      <c r="B288" s="4"/>
      <c r="C288" s="129"/>
      <c r="D288" s="129"/>
      <c r="E288" s="129"/>
      <c r="F288" s="129"/>
      <c r="G288" s="129"/>
      <c r="H288" s="129"/>
      <c r="I288" s="129"/>
      <c r="J288" s="129"/>
      <c r="K288" s="129"/>
      <c r="L288" s="129"/>
    </row>
    <row r="289" spans="1:12">
      <c r="A289" s="30"/>
      <c r="B289" s="4"/>
      <c r="C289" s="129"/>
      <c r="D289" s="129"/>
      <c r="E289" s="129"/>
      <c r="F289" s="129"/>
      <c r="G289" s="129"/>
      <c r="H289" s="129"/>
      <c r="I289" s="129"/>
      <c r="J289" s="129"/>
      <c r="K289" s="129"/>
      <c r="L289" s="129"/>
    </row>
    <row r="290" spans="1:12">
      <c r="A290" s="30"/>
      <c r="B290" s="4"/>
      <c r="C290" s="129"/>
      <c r="D290" s="129"/>
      <c r="E290" s="129"/>
      <c r="F290" s="129"/>
      <c r="G290" s="129"/>
      <c r="H290" s="129"/>
      <c r="I290" s="129"/>
      <c r="J290" s="129"/>
      <c r="K290" s="129"/>
      <c r="L290" s="129"/>
    </row>
    <row r="291" spans="1:12">
      <c r="A291" s="30"/>
      <c r="B291" s="4"/>
      <c r="C291" s="129"/>
      <c r="D291" s="129"/>
      <c r="E291" s="129"/>
      <c r="F291" s="129"/>
      <c r="G291" s="129"/>
      <c r="H291" s="129"/>
      <c r="I291" s="129"/>
      <c r="J291" s="129"/>
      <c r="K291" s="129"/>
      <c r="L291" s="129"/>
    </row>
    <row r="292" spans="1:12">
      <c r="A292" s="30"/>
      <c r="B292" s="4"/>
      <c r="C292" s="129"/>
      <c r="D292" s="129"/>
      <c r="E292" s="129"/>
      <c r="F292" s="129"/>
      <c r="G292" s="129"/>
      <c r="H292" s="129"/>
      <c r="I292" s="129"/>
      <c r="J292" s="129"/>
      <c r="K292" s="129"/>
      <c r="L292" s="129"/>
    </row>
    <row r="293" spans="1:12">
      <c r="A293" s="30"/>
      <c r="B293" s="4"/>
      <c r="C293" s="129"/>
      <c r="D293" s="129"/>
      <c r="E293" s="129"/>
      <c r="F293" s="129"/>
      <c r="G293" s="129"/>
      <c r="H293" s="129"/>
      <c r="I293" s="129"/>
      <c r="J293" s="129"/>
      <c r="K293" s="129"/>
      <c r="L293" s="129"/>
    </row>
    <row r="294" spans="1:12">
      <c r="A294" s="30"/>
      <c r="B294" s="4"/>
      <c r="C294" s="129"/>
      <c r="D294" s="129"/>
      <c r="E294" s="129"/>
      <c r="F294" s="129"/>
      <c r="G294" s="129"/>
      <c r="H294" s="129"/>
      <c r="I294" s="129"/>
      <c r="J294" s="129"/>
      <c r="K294" s="129"/>
      <c r="L294" s="129"/>
    </row>
    <row r="295" spans="1:12">
      <c r="A295" s="30"/>
      <c r="B295" s="4"/>
      <c r="C295" s="129"/>
      <c r="D295" s="129"/>
      <c r="E295" s="129"/>
      <c r="F295" s="129"/>
      <c r="G295" s="129"/>
      <c r="H295" s="129"/>
      <c r="I295" s="129"/>
      <c r="J295" s="129"/>
      <c r="K295" s="129"/>
      <c r="L295" s="129"/>
    </row>
    <row r="296" spans="1:12">
      <c r="A296" s="30"/>
      <c r="B296" s="4"/>
      <c r="C296" s="129"/>
      <c r="D296" s="129"/>
      <c r="E296" s="129"/>
      <c r="F296" s="129"/>
      <c r="G296" s="129"/>
      <c r="H296" s="129"/>
      <c r="I296" s="129"/>
      <c r="J296" s="129"/>
      <c r="K296" s="129"/>
      <c r="L296" s="129"/>
    </row>
    <row r="297" spans="1:12">
      <c r="A297" s="30"/>
      <c r="B297" s="4"/>
      <c r="C297" s="129"/>
      <c r="D297" s="129"/>
      <c r="E297" s="129"/>
      <c r="F297" s="129"/>
      <c r="G297" s="129"/>
      <c r="H297" s="129"/>
      <c r="I297" s="129"/>
      <c r="J297" s="129"/>
      <c r="K297" s="129"/>
      <c r="L297" s="129"/>
    </row>
    <row r="298" spans="1:12">
      <c r="A298" s="30"/>
      <c r="B298" s="4"/>
      <c r="C298" s="129"/>
      <c r="D298" s="129"/>
      <c r="E298" s="129"/>
      <c r="F298" s="129"/>
      <c r="G298" s="129"/>
      <c r="H298" s="129"/>
      <c r="I298" s="129"/>
      <c r="J298" s="129"/>
      <c r="K298" s="129"/>
      <c r="L298" s="129"/>
    </row>
    <row r="299" spans="1:12">
      <c r="A299" s="30"/>
      <c r="B299" s="4"/>
      <c r="C299" s="129"/>
      <c r="D299" s="129"/>
      <c r="E299" s="129"/>
      <c r="F299" s="129"/>
      <c r="G299" s="129"/>
      <c r="H299" s="129"/>
      <c r="I299" s="129"/>
      <c r="J299" s="129"/>
      <c r="K299" s="129"/>
      <c r="L299" s="129"/>
    </row>
    <row r="300" spans="1:12">
      <c r="A300" s="30"/>
      <c r="B300" s="4"/>
      <c r="C300" s="129"/>
      <c r="D300" s="129"/>
      <c r="E300" s="129"/>
      <c r="F300" s="129"/>
      <c r="G300" s="129"/>
      <c r="H300" s="129"/>
      <c r="I300" s="129"/>
      <c r="J300" s="129"/>
      <c r="K300" s="129"/>
      <c r="L300" s="129"/>
    </row>
    <row r="301" spans="1:12">
      <c r="A301" s="30"/>
      <c r="B301" s="4"/>
      <c r="C301" s="129"/>
      <c r="D301" s="129"/>
      <c r="E301" s="129"/>
      <c r="F301" s="129"/>
      <c r="G301" s="129"/>
      <c r="H301" s="129"/>
      <c r="I301" s="129"/>
      <c r="J301" s="129"/>
      <c r="K301" s="129"/>
      <c r="L301" s="129"/>
    </row>
    <row r="302" spans="1:12">
      <c r="A302" s="30"/>
      <c r="B302" s="4"/>
      <c r="C302" s="129"/>
      <c r="D302" s="129"/>
      <c r="E302" s="129"/>
      <c r="F302" s="129"/>
      <c r="G302" s="129"/>
      <c r="H302" s="129"/>
      <c r="I302" s="129"/>
      <c r="J302" s="129"/>
      <c r="K302" s="129"/>
      <c r="L302" s="129"/>
    </row>
    <row r="303" spans="1:12">
      <c r="A303" s="30"/>
      <c r="B303" s="4"/>
      <c r="C303" s="129"/>
      <c r="D303" s="129"/>
      <c r="E303" s="129"/>
      <c r="F303" s="129"/>
      <c r="G303" s="129"/>
      <c r="H303" s="129"/>
      <c r="I303" s="129"/>
      <c r="J303" s="129"/>
      <c r="K303" s="129"/>
      <c r="L303" s="129"/>
    </row>
    <row r="304" spans="1:12">
      <c r="A304" s="30"/>
      <c r="B304" s="4"/>
      <c r="C304" s="129"/>
      <c r="D304" s="129"/>
      <c r="E304" s="129"/>
      <c r="F304" s="129"/>
      <c r="G304" s="129"/>
      <c r="H304" s="129"/>
      <c r="I304" s="129"/>
      <c r="J304" s="129"/>
      <c r="K304" s="129"/>
      <c r="L304" s="129"/>
    </row>
    <row r="305" spans="1:12">
      <c r="A305" s="30"/>
      <c r="B305" s="4"/>
      <c r="C305" s="129"/>
      <c r="D305" s="129"/>
      <c r="E305" s="129"/>
      <c r="F305" s="129"/>
      <c r="G305" s="129"/>
      <c r="H305" s="129"/>
      <c r="I305" s="129"/>
      <c r="J305" s="129"/>
      <c r="K305" s="129"/>
      <c r="L305" s="129"/>
    </row>
    <row r="306" spans="1:12">
      <c r="A306" s="30"/>
      <c r="B306" s="4"/>
      <c r="C306" s="129"/>
      <c r="D306" s="129"/>
      <c r="E306" s="129"/>
      <c r="F306" s="129"/>
      <c r="G306" s="129"/>
      <c r="H306" s="129"/>
      <c r="I306" s="129"/>
      <c r="J306" s="129"/>
      <c r="K306" s="129"/>
      <c r="L306" s="129"/>
    </row>
    <row r="307" spans="1:12">
      <c r="A307" s="30"/>
      <c r="B307" s="4"/>
      <c r="C307" s="129"/>
      <c r="D307" s="129"/>
      <c r="E307" s="129"/>
      <c r="F307" s="129"/>
      <c r="G307" s="129"/>
      <c r="H307" s="129"/>
      <c r="I307" s="129"/>
      <c r="J307" s="129"/>
      <c r="K307" s="129"/>
      <c r="L307" s="129"/>
    </row>
    <row r="308" spans="1:12">
      <c r="A308" s="30"/>
      <c r="B308" s="4"/>
      <c r="C308" s="129"/>
      <c r="D308" s="129"/>
      <c r="E308" s="129"/>
      <c r="F308" s="129"/>
      <c r="G308" s="129"/>
      <c r="H308" s="129"/>
      <c r="I308" s="129"/>
      <c r="J308" s="129"/>
      <c r="K308" s="129"/>
      <c r="L308" s="129"/>
    </row>
    <row r="309" spans="1:12">
      <c r="A309" s="30"/>
      <c r="B309" s="4"/>
      <c r="C309" s="129"/>
      <c r="D309" s="129"/>
      <c r="E309" s="129"/>
      <c r="F309" s="129"/>
      <c r="G309" s="129"/>
      <c r="H309" s="129"/>
      <c r="I309" s="129"/>
      <c r="J309" s="129"/>
      <c r="K309" s="129"/>
      <c r="L309" s="129"/>
    </row>
    <row r="310" spans="1:12">
      <c r="A310" s="30"/>
      <c r="B310" s="4"/>
      <c r="C310" s="129"/>
      <c r="D310" s="129"/>
      <c r="E310" s="129"/>
      <c r="F310" s="129"/>
      <c r="G310" s="129"/>
      <c r="H310" s="129"/>
      <c r="I310" s="129"/>
      <c r="J310" s="129"/>
      <c r="K310" s="129"/>
      <c r="L310" s="129"/>
    </row>
    <row r="311" spans="1:12">
      <c r="A311" s="30"/>
      <c r="B311" s="4"/>
      <c r="C311" s="129"/>
      <c r="D311" s="129"/>
      <c r="E311" s="129"/>
      <c r="F311" s="129"/>
      <c r="G311" s="129"/>
      <c r="H311" s="129"/>
      <c r="I311" s="129"/>
      <c r="J311" s="129"/>
      <c r="K311" s="129"/>
      <c r="L311" s="129"/>
    </row>
    <row r="312" spans="1:12">
      <c r="A312" s="30"/>
      <c r="B312" s="4"/>
      <c r="C312" s="129"/>
      <c r="D312" s="129"/>
      <c r="E312" s="129"/>
      <c r="F312" s="129"/>
      <c r="G312" s="129"/>
      <c r="H312" s="129"/>
      <c r="I312" s="129"/>
      <c r="J312" s="129"/>
      <c r="K312" s="129"/>
      <c r="L312" s="129"/>
    </row>
    <row r="313" spans="1:12">
      <c r="A313" s="30"/>
      <c r="B313" s="4"/>
      <c r="C313" s="129"/>
      <c r="D313" s="129"/>
      <c r="E313" s="129"/>
      <c r="F313" s="129"/>
      <c r="G313" s="129"/>
      <c r="H313" s="129"/>
      <c r="I313" s="129"/>
      <c r="J313" s="129"/>
      <c r="K313" s="129"/>
      <c r="L313" s="129"/>
    </row>
    <row r="314" spans="1:12">
      <c r="A314" s="30"/>
      <c r="B314" s="4"/>
      <c r="C314" s="129"/>
      <c r="D314" s="129"/>
      <c r="E314" s="129"/>
      <c r="F314" s="129"/>
      <c r="G314" s="129"/>
      <c r="H314" s="129"/>
      <c r="I314" s="129"/>
      <c r="J314" s="129"/>
      <c r="K314" s="129"/>
      <c r="L314" s="129"/>
    </row>
    <row r="315" spans="1:12">
      <c r="A315" s="30"/>
      <c r="B315" s="4"/>
      <c r="C315" s="129"/>
      <c r="D315" s="129"/>
      <c r="E315" s="129"/>
      <c r="F315" s="129"/>
      <c r="G315" s="129"/>
      <c r="H315" s="129"/>
      <c r="I315" s="129"/>
      <c r="J315" s="129"/>
      <c r="K315" s="129"/>
      <c r="L315" s="129"/>
    </row>
    <row r="316" spans="1:12">
      <c r="A316" s="30"/>
      <c r="B316" s="4"/>
      <c r="C316" s="129"/>
      <c r="D316" s="129"/>
      <c r="E316" s="129"/>
      <c r="F316" s="129"/>
      <c r="G316" s="129"/>
      <c r="H316" s="129"/>
      <c r="I316" s="129"/>
      <c r="J316" s="129"/>
      <c r="K316" s="129"/>
      <c r="L316" s="129"/>
    </row>
  </sheetData>
  <mergeCells count="1">
    <mergeCell ref="A1:L1"/>
  </mergeCells>
  <phoneticPr fontId="0" type="noConversion"/>
  <printOptions horizontalCentered="1"/>
  <pageMargins left="0.19685039370078741" right="0.19685039370078741" top="0.43307086614173229" bottom="0.39370078740157483" header="0.31496062992125984" footer="0.19685039370078741"/>
  <pageSetup paperSize="9" scale="56" firstPageNumber="3" orientation="landscape" useFirstPageNumber="1" verticalDpi="300" r:id="rId1"/>
  <headerFooter alignWithMargins="0">
    <oddFooter>&amp;R&amp;P</oddFooter>
  </headerFooter>
  <rowBreaks count="4" manualBreakCount="4">
    <brk id="66" max="16383" man="1"/>
    <brk id="117" max="16383" man="1"/>
    <brk id="157" max="16383" man="1"/>
    <brk id="195" max="16383" man="1"/>
  </rowBreaks>
  <colBreaks count="1" manualBreakCount="1">
    <brk id="1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Sažetak općeg dijela</vt:lpstr>
      <vt:lpstr>Opći dio - Prihodi</vt:lpstr>
      <vt:lpstr>Opći dio - Rashodi</vt:lpstr>
      <vt:lpstr>Plan prih. po izvorima</vt:lpstr>
      <vt:lpstr>Plan rash. i izdat. po izvorima</vt:lpstr>
      <vt:lpstr>'Plan prih. po izvorima'!Print_Area</vt:lpstr>
      <vt:lpstr>'Plan rash. i izdat. po izvorima'!Print_Area</vt:lpstr>
      <vt:lpstr>'Sažetak općeg dijela'!Print_Area</vt:lpstr>
      <vt:lpstr>'Plan prih. po izvorima'!Print_Titles</vt:lpstr>
      <vt:lpstr>'Plan rash. i izdat. po izvorima'!Print_Titles</vt:lpstr>
    </vt:vector>
  </TitlesOfParts>
  <Company>Ministarstvo Financija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mfkor</dc:creator>
  <cp:lastModifiedBy>Korisnik</cp:lastModifiedBy>
  <cp:lastPrinted>2019-10-21T11:41:24Z</cp:lastPrinted>
  <dcterms:created xsi:type="dcterms:W3CDTF">2013-09-11T11:00:21Z</dcterms:created>
  <dcterms:modified xsi:type="dcterms:W3CDTF">2019-10-22T09:12:32Z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