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 plan 2025\"/>
    </mc:Choice>
  </mc:AlternateContent>
  <bookViews>
    <workbookView xWindow="0" yWindow="0" windowWidth="27660" windowHeight="9060" firstSheet="3" activeTab="6"/>
  </bookViews>
  <sheets>
    <sheet name="SAŽETAK" sheetId="10" r:id="rId1"/>
    <sheet name="PRIHODI I RASHODI PREMA EK.KL." sheetId="13" r:id="rId2"/>
    <sheet name="PRIHODI I RASHODI PO IZVORIMA " sheetId="16" r:id="rId3"/>
    <sheet name="RASHODI PREMA FUNKCIJSKOJ KL." sheetId="15" r:id="rId4"/>
    <sheet name="Račun financiranja" sheetId="6" r:id="rId5"/>
    <sheet name="Račun financiranja po izvorima" sheetId="9" r:id="rId6"/>
    <sheet name="II POSEBAN DIO " sheetId="11" r:id="rId7"/>
    <sheet name="List2" sheetId="2" r:id="rId8"/>
  </sheets>
  <definedNames>
    <definedName name="_xlnm.Print_Area" localSheetId="2">'PRIHODI I RASHODI PO IZVORIMA '!$A$1:$J$52</definedName>
    <definedName name="_xlnm.Print_Area" localSheetId="1">'PRIHODI I RASHODI PREMA EK.KL.'!$A$1:$J$35</definedName>
    <definedName name="_xlnm.Print_Area" localSheetId="4">'Račun financiranja'!$A$1:$L$15</definedName>
    <definedName name="_xlnm.Print_Area" localSheetId="3">'RASHODI PREMA FUNKCIJSKOJ KL.'!$A$1:$J$16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5" l="1"/>
  <c r="H14" i="15"/>
  <c r="H15" i="15"/>
  <c r="H12" i="15"/>
  <c r="F13" i="15"/>
  <c r="F14" i="15"/>
  <c r="F15" i="15"/>
  <c r="F12" i="15"/>
  <c r="I12" i="15"/>
  <c r="G12" i="15"/>
  <c r="E12" i="15"/>
  <c r="C12" i="15"/>
  <c r="B12" i="15"/>
  <c r="D130" i="11" l="1"/>
  <c r="D127" i="11"/>
  <c r="D118" i="11"/>
  <c r="D117" i="11"/>
  <c r="D116" i="11"/>
  <c r="D107" i="11"/>
  <c r="D99" i="11"/>
  <c r="D88" i="11"/>
  <c r="D57" i="11"/>
  <c r="D47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22" i="11"/>
  <c r="D23" i="11"/>
  <c r="D24" i="11"/>
  <c r="D21" i="11"/>
  <c r="D18" i="11"/>
  <c r="D12" i="11"/>
  <c r="D13" i="11"/>
  <c r="D14" i="11"/>
  <c r="D11" i="11"/>
  <c r="D10" i="11"/>
  <c r="D9" i="11"/>
  <c r="D8" i="11"/>
  <c r="D7" i="11"/>
  <c r="D13" i="15"/>
  <c r="D14" i="15"/>
  <c r="D15" i="15"/>
  <c r="D12" i="15"/>
  <c r="D51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33" i="16"/>
  <c r="D27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12" i="16"/>
  <c r="D34" i="13"/>
  <c r="D33" i="13"/>
  <c r="D32" i="13"/>
  <c r="D31" i="13"/>
  <c r="D27" i="13"/>
  <c r="D28" i="13"/>
  <c r="D29" i="13"/>
  <c r="D30" i="13"/>
  <c r="D26" i="13"/>
  <c r="D25" i="13"/>
  <c r="D19" i="13"/>
  <c r="D15" i="13"/>
  <c r="D16" i="13"/>
  <c r="D14" i="13"/>
  <c r="D13" i="13"/>
  <c r="D12" i="13"/>
  <c r="D11" i="13"/>
  <c r="B7" i="11"/>
  <c r="B8" i="11"/>
  <c r="B116" i="11"/>
  <c r="B117" i="11"/>
  <c r="B9" i="11"/>
  <c r="B10" i="11"/>
  <c r="B21" i="11"/>
  <c r="B22" i="11"/>
  <c r="B51" i="16"/>
  <c r="B38" i="16"/>
  <c r="B27" i="16"/>
  <c r="B19" i="16"/>
  <c r="B16" i="16"/>
  <c r="B34" i="13"/>
  <c r="B25" i="13"/>
  <c r="B31" i="13"/>
  <c r="B11" i="13"/>
  <c r="B19" i="13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s="1"/>
  <c r="I14" i="10" l="1"/>
  <c r="G14" i="10"/>
  <c r="J14" i="10"/>
  <c r="J22" i="10" s="1"/>
  <c r="J28" i="10" s="1"/>
  <c r="J29" i="10" s="1"/>
  <c r="H14" i="10"/>
  <c r="H22" i="10" s="1"/>
  <c r="H29" i="10" s="1"/>
  <c r="I22" i="10"/>
  <c r="I28" i="10" s="1"/>
  <c r="I29" i="10" s="1"/>
  <c r="F22" i="10"/>
  <c r="F29" i="10" s="1"/>
  <c r="G22" i="10"/>
  <c r="G29" i="10" s="1"/>
</calcChain>
</file>

<file path=xl/sharedStrings.xml><?xml version="1.0" encoding="utf-8"?>
<sst xmlns="http://schemas.openxmlformats.org/spreadsheetml/2006/main" count="364" uniqueCount="139">
  <si>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</si>
  <si>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</si>
  <si>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</si>
  <si>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</si>
  <si>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</si>
  <si>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</si>
  <si>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</si>
  <si>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</si>
  <si>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</si>
  <si>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</si>
  <si>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</si>
  <si>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</si>
  <si>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</si>
  <si>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</si>
  <si>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</si>
  <si>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</si>
  <si>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</si>
  <si>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</si>
  <si>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</si>
  <si>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</si>
  <si>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</si>
  <si>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</si>
  <si>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</si>
  <si>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</si>
  <si>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RASHODI POSLOVANJA PREMA EKONOMSKOJ KLASIFIKACIJI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</si>
  <si>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</si>
  <si>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</si>
  <si>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</si>
  <si>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</si>
  <si>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</si>
  <si>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</si>
  <si>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</si>
  <si>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</si>
  <si>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</si>
  <si>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</si>
  <si>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</si>
  <si>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</si>
  <si>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</si>
  <si>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</si>
  <si>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</si>
  <si>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</si>
  <si>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</si>
  <si>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</si>
  <si>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</si>
  <si>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</si>
  <si>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</si>
  <si>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OSNOVNA ŠKOLA VIKTORA CARA EMINA LOVRAN</t>
  </si>
  <si>
    <t>Oznaka</t>
  </si>
  <si>
    <t>Ostvarenje 2023.</t>
  </si>
  <si>
    <t>Plan 2024.</t>
  </si>
  <si>
    <t>Indeks</t>
  </si>
  <si>
    <t>Plan 2025.</t>
  </si>
  <si>
    <t>2025 / 2024</t>
  </si>
  <si>
    <t>Projekcija 2026.</t>
  </si>
  <si>
    <t>2026 / 2025</t>
  </si>
  <si>
    <t>Projekcija 2027.</t>
  </si>
  <si>
    <t>2027 / 2026</t>
  </si>
  <si>
    <t>SVEUKUPNO RASHODI I IZDACI</t>
  </si>
  <si>
    <t>RKP br.: 10758 OŠ VIKTORA CARA EMINA LOVRAN</t>
  </si>
  <si>
    <t>Program: 5301 Osnovnoškolsko obrazovanje</t>
  </si>
  <si>
    <t>A 530101 Osiguravanje uvjeta rada</t>
  </si>
  <si>
    <t>Izvor: 321 Vlastiti prihodi - proračunski korisnici</t>
  </si>
  <si>
    <t>3 Rashodi poslovanja</t>
  </si>
  <si>
    <t>32 Materijalni rashodi</t>
  </si>
  <si>
    <t>34 Financijski rashodi</t>
  </si>
  <si>
    <t>Izvor: 383 Prenesena sredstva - vlastiti prihodi proračunskih korisnika</t>
  </si>
  <si>
    <t>Izvor: 431 Prihodi za posebne namjene - proračunski korisnici</t>
  </si>
  <si>
    <t>Izvor: 441 Prihodi za decentralizirane funkcije - OŠ</t>
  </si>
  <si>
    <t>Izvor: 483 Prenesena sredstva - namjenski prihodi - proračunski korisnici</t>
  </si>
  <si>
    <t>Izvor: 521 Pomoći - proračunski korisnici</t>
  </si>
  <si>
    <t>31 Rashodi za zaposlene</t>
  </si>
  <si>
    <t>37 Naknade građanima i kućanstvima na temelju osiguranja i druge naknade</t>
  </si>
  <si>
    <t>Izvor: 582 Prenesena sredstva - pomoći - proračunski korisnici</t>
  </si>
  <si>
    <t>Izvor: 621 Donacije - proračunski korisnici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</si>
  <si>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</si>
  <si>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</si>
  <si>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A 530106 Nabava udžbenika za učenike OŠ</t>
  </si>
  <si>
    <t>4 Rashodi za nabavu nefinancijske imovine</t>
  </si>
  <si>
    <t>42 Rashodi za nabavu proizvedene dugotrajne imovine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</si>
  <si>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</si>
  <si>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</si>
  <si>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</si>
  <si>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</si>
  <si>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Izvor: 111 Porezni i ostali prihodi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</si>
  <si>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</si>
  <si>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</si>
  <si>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</si>
  <si>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</si>
  <si>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530222 Programi školskog kurikuluma</t>
  </si>
  <si>
    <t>A 530239 Županijska škola plivanja</t>
  </si>
  <si>
    <t>A 530240 Osiguranje besplatnih zaliha menstrualnih higijenskih potrepština</t>
  </si>
  <si>
    <t>38 Rashodi za donacije, kazne, naknade šteta i kapitalne pomoći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</si>
  <si>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</si>
  <si>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</si>
  <si>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</si>
  <si>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</si>
  <si>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45 Rashodi za dodatna ulaganja na nefinancijskoj imovini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</si>
  <si>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</si>
  <si>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</si>
  <si>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</si>
  <si>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</si>
  <si>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</si>
  <si>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</si>
  <si>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</si>
  <si>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</si>
  <si>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Izvor: 73 Prihodi od prodaje ili zamjene nefin. imov. i naknade štete s nalova osiguranja - prorač. korisnici</t>
  </si>
  <si>
    <t>66 Prihodi od prodaje proizvoda i robe te pruženih usluga,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</si>
  <si>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</si>
  <si>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</si>
  <si>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</si>
  <si>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</si>
  <si>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</si>
  <si>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Izvor: 58 Prenesena sredstva - pomoći</t>
  </si>
  <si>
    <t>7 Prihodi od prodaje nefinancijske imovine</t>
  </si>
  <si>
    <t>72 Prihodi od prodaje proizvedene dugotrajne imovine</t>
  </si>
  <si>
    <t>SVEUKUPNO PRIHODI</t>
  </si>
  <si>
    <t>Izvor: 48 Prenesena sredstva - namjenski prihodi</t>
  </si>
  <si>
    <t>Izvor: 38 Prenesena sredstva - vlastiti prihodi proračunskih korisnika</t>
  </si>
  <si>
    <t>Izvor: 78 Prenesena sredstva - prihodi od prodaje ili zamjene nefinancijske imovine i naknade s naslova osiguranja</t>
  </si>
  <si>
    <t>SVEUKUPNO RASHODI</t>
  </si>
  <si>
    <t>Funk. klas: 0912 Osnovno obrazovanje</t>
  </si>
  <si>
    <t>FINANCIJSKI PLAN PRORAČUNSKOG KORISNIKA JEDINICE LOKALNE I PODRUČNE (REGIONALNE) SAMOUPRAVE 
ZA 2025. I PROJEKCIJA ZA 2026. I 2027. GODINU</t>
  </si>
  <si>
    <t>Izvršenje 2023.*</t>
  </si>
  <si>
    <t>Proračun za 2025.</t>
  </si>
  <si>
    <t>Projekcija proračuna
za 2027.</t>
  </si>
  <si>
    <t xml:space="preserve">FINANCIJSKI PLAN PRORAČUNSKOG KORISNIKA JEDINICE LOKALNE I PODRUČNE (REGIONALNE) SAMOUPRAVE 
                                          ZA 2025. I PROJEKCIJA ZA 2026. I 2027. GODINU   </t>
  </si>
  <si>
    <t xml:space="preserve">                   I. OPĆI DIO</t>
  </si>
  <si>
    <t xml:space="preserve">             A. RAČUN PRIHODA I RASHODA </t>
  </si>
  <si>
    <t xml:space="preserve">   PRIHODI POSLOVANJA PREMA EKONOMSKOJ KLASIFIKACIJI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</si>
  <si>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</si>
  <si>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</si>
  <si>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</si>
  <si>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</si>
  <si>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</si>
  <si>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Izvor: 7 PRIHODI OD PRODAJE ILI ZAMJENE NEFINANCIJSKE IMOVINE I NAKNADE S NASLOVA OSIGURANJA</t>
  </si>
  <si>
    <t>A. RAČUN  RASHODA</t>
  </si>
  <si>
    <t xml:space="preserve">           RASHODI POSLOVANJA PREMA IZVORIMA FINANCIRANJA</t>
  </si>
  <si>
    <t>A. RAČUN PRIHODA</t>
  </si>
  <si>
    <t xml:space="preserve">Funk. klas: 0960 Dodatne usluge u obrazovanju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</si>
</sst>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3" xfId="0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indent="1"/>
    </xf>
    <xf numFmtId="4" fontId="21" fillId="7" borderId="7" xfId="0" applyNumberFormat="1" applyFont="1" applyFill="1" applyBorder="1" applyAlignment="1">
      <alignment horizontal="right" wrapText="1" indent="1"/>
    </xf>
    <xf numFmtId="0" fontId="21" fillId="7" borderId="7" xfId="0" applyFont="1" applyFill="1" applyBorder="1" applyAlignment="1">
      <alignment horizontal="right" wrapText="1" indent="1"/>
    </xf>
    <xf numFmtId="4" fontId="22" fillId="7" borderId="7" xfId="0" applyNumberFormat="1" applyFont="1" applyFill="1" applyBorder="1" applyAlignment="1">
      <alignment horizontal="right" wrapText="1" indent="1"/>
    </xf>
    <xf numFmtId="0" fontId="23" fillId="8" borderId="7" xfId="0" applyFont="1" applyFill="1" applyBorder="1" applyAlignment="1">
      <alignment horizontal="left" wrapText="1" indent="1"/>
    </xf>
    <xf numFmtId="4" fontId="23" fillId="8" borderId="7" xfId="0" applyNumberFormat="1" applyFont="1" applyFill="1" applyBorder="1" applyAlignment="1">
      <alignment horizontal="right" wrapText="1" indent="1"/>
    </xf>
    <xf numFmtId="0" fontId="23" fillId="8" borderId="7" xfId="0" applyFont="1" applyFill="1" applyBorder="1" applyAlignment="1">
      <alignment horizontal="right" wrapText="1" indent="1"/>
    </xf>
    <xf numFmtId="4" fontId="24" fillId="8" borderId="7" xfId="0" applyNumberFormat="1" applyFont="1" applyFill="1" applyBorder="1" applyAlignment="1">
      <alignment horizontal="right" wrapText="1" indent="1"/>
    </xf>
    <xf numFmtId="0" fontId="25" fillId="8" borderId="7" xfId="0" applyFont="1" applyFill="1" applyBorder="1" applyAlignment="1">
      <alignment horizontal="left" wrapText="1" indent="1"/>
    </xf>
    <xf numFmtId="4" fontId="25" fillId="8" borderId="7" xfId="0" applyNumberFormat="1" applyFont="1" applyFill="1" applyBorder="1" applyAlignment="1">
      <alignment horizontal="right" wrapText="1" indent="1"/>
    </xf>
    <xf numFmtId="0" fontId="25" fillId="8" borderId="7" xfId="0" applyFont="1" applyFill="1" applyBorder="1" applyAlignment="1">
      <alignment horizontal="right" wrapText="1" indent="1"/>
    </xf>
    <xf numFmtId="4" fontId="23" fillId="9" borderId="7" xfId="0" applyNumberFormat="1" applyFont="1" applyFill="1" applyBorder="1" applyAlignment="1">
      <alignment horizontal="right" wrapText="1" indent="1"/>
    </xf>
    <xf numFmtId="0" fontId="23" fillId="9" borderId="7" xfId="0" applyFont="1" applyFill="1" applyBorder="1" applyAlignment="1">
      <alignment horizontal="right" wrapText="1" indent="1"/>
    </xf>
    <xf numFmtId="4" fontId="24" fillId="9" borderId="7" xfId="0" applyNumberFormat="1" applyFont="1" applyFill="1" applyBorder="1" applyAlignment="1">
      <alignment horizontal="right" wrapText="1" indent="1"/>
    </xf>
    <xf numFmtId="0" fontId="24" fillId="8" borderId="7" xfId="0" applyFont="1" applyFill="1" applyBorder="1" applyAlignment="1">
      <alignment horizontal="right" wrapText="1" indent="1"/>
    </xf>
    <xf numFmtId="0" fontId="24" fillId="8" borderId="7" xfId="0" applyFont="1" applyFill="1" applyBorder="1" applyAlignment="1">
      <alignment horizontal="left" wrapText="1" indent="1"/>
    </xf>
    <xf numFmtId="0" fontId="24" fillId="9" borderId="7" xfId="0" applyFont="1" applyFill="1" applyBorder="1" applyAlignment="1">
      <alignment horizontal="right" wrapText="1" indent="1"/>
    </xf>
    <xf numFmtId="0" fontId="19" fillId="0" borderId="0" xfId="0" applyFont="1" applyAlignment="1">
      <alignment horizontal="left" wrapText="1" indent="1"/>
    </xf>
    <xf numFmtId="0" fontId="0" fillId="0" borderId="9" xfId="0" applyBorder="1"/>
    <xf numFmtId="3" fontId="3" fillId="2" borderId="9" xfId="0" applyNumberFormat="1" applyFont="1" applyFill="1" applyBorder="1" applyAlignment="1">
      <alignment horizontal="right"/>
    </xf>
    <xf numFmtId="4" fontId="25" fillId="6" borderId="7" xfId="0" applyNumberFormat="1" applyFont="1" applyFill="1" applyBorder="1" applyAlignment="1">
      <alignment horizontal="right" wrapText="1" indent="1"/>
    </xf>
    <xf numFmtId="0" fontId="25" fillId="6" borderId="7" xfId="0" applyFont="1" applyFill="1" applyBorder="1" applyAlignment="1">
      <alignment horizontal="right" wrapText="1" indent="1"/>
    </xf>
    <xf numFmtId="4" fontId="24" fillId="6" borderId="7" xfId="0" applyNumberFormat="1" applyFont="1" applyFill="1" applyBorder="1" applyAlignment="1">
      <alignment horizontal="right" wrapText="1" indent="1"/>
    </xf>
    <xf numFmtId="0" fontId="25" fillId="5" borderId="7" xfId="0" applyFont="1" applyFill="1" applyBorder="1" applyAlignment="1">
      <alignment horizontal="left" wrapText="1" indent="1"/>
    </xf>
    <xf numFmtId="4" fontId="25" fillId="5" borderId="7" xfId="0" applyNumberFormat="1" applyFont="1" applyFill="1" applyBorder="1" applyAlignment="1">
      <alignment horizontal="right" wrapText="1" indent="1"/>
    </xf>
    <xf numFmtId="0" fontId="25" fillId="5" borderId="7" xfId="0" applyFont="1" applyFill="1" applyBorder="1" applyAlignment="1">
      <alignment horizontal="right" wrapText="1" indent="1"/>
    </xf>
    <xf numFmtId="4" fontId="24" fillId="5" borderId="7" xfId="0" applyNumberFormat="1" applyFont="1" applyFill="1" applyBorder="1" applyAlignment="1">
      <alignment horizontal="right" wrapText="1" indent="1"/>
    </xf>
    <xf numFmtId="0" fontId="24" fillId="5" borderId="7" xfId="0" applyFont="1" applyFill="1" applyBorder="1" applyAlignment="1">
      <alignment horizontal="left" wrapText="1" indent="1"/>
    </xf>
    <xf numFmtId="0" fontId="19" fillId="2" borderId="0" xfId="0" applyFont="1" applyFill="1" applyAlignment="1">
      <alignment horizontal="left" indent="1"/>
    </xf>
    <xf numFmtId="4" fontId="25" fillId="6" borderId="15" xfId="0" applyNumberFormat="1" applyFont="1" applyFill="1" applyBorder="1" applyAlignment="1">
      <alignment horizontal="right" wrapText="1" indent="1"/>
    </xf>
    <xf numFmtId="0" fontId="25" fillId="6" borderId="15" xfId="0" applyFont="1" applyFill="1" applyBorder="1" applyAlignment="1">
      <alignment horizontal="right" wrapText="1" indent="1"/>
    </xf>
    <xf numFmtId="4" fontId="24" fillId="6" borderId="15" xfId="0" applyNumberFormat="1" applyFont="1" applyFill="1" applyBorder="1" applyAlignment="1">
      <alignment horizontal="right" wrapText="1" indent="1"/>
    </xf>
    <xf numFmtId="0" fontId="25" fillId="2" borderId="0" xfId="0" applyFont="1" applyFill="1" applyBorder="1" applyAlignment="1">
      <alignment horizontal="left" wrapText="1" indent="1"/>
    </xf>
    <xf numFmtId="4" fontId="25" fillId="2" borderId="0" xfId="0" applyNumberFormat="1" applyFont="1" applyFill="1" applyBorder="1" applyAlignment="1">
      <alignment horizontal="right" wrapText="1" indent="1"/>
    </xf>
    <xf numFmtId="0" fontId="25" fillId="2" borderId="0" xfId="0" applyFont="1" applyFill="1" applyBorder="1" applyAlignment="1">
      <alignment horizontal="right" wrapText="1" indent="1"/>
    </xf>
    <xf numFmtId="4" fontId="24" fillId="2" borderId="0" xfId="0" applyNumberFormat="1" applyFont="1" applyFill="1" applyBorder="1" applyAlignment="1">
      <alignment horizontal="right" wrapText="1" indent="1"/>
    </xf>
    <xf numFmtId="0" fontId="25" fillId="8" borderId="14" xfId="0" applyFont="1" applyFill="1" applyBorder="1" applyAlignment="1">
      <alignment horizontal="right" wrapText="1" indent="1"/>
    </xf>
    <xf numFmtId="0" fontId="25" fillId="8" borderId="14" xfId="0" applyFont="1" applyFill="1" applyBorder="1" applyAlignment="1">
      <alignment horizontal="left" wrapText="1" indent="1"/>
    </xf>
    <xf numFmtId="0" fontId="24" fillId="8" borderId="14" xfId="0" applyFont="1" applyFill="1" applyBorder="1" applyAlignment="1">
      <alignment horizontal="left" wrapText="1" indent="1"/>
    </xf>
    <xf numFmtId="4" fontId="23" fillId="8" borderId="15" xfId="0" applyNumberFormat="1" applyFont="1" applyFill="1" applyBorder="1" applyAlignment="1">
      <alignment horizontal="right" wrapText="1" indent="1"/>
    </xf>
    <xf numFmtId="0" fontId="23" fillId="8" borderId="15" xfId="0" applyFont="1" applyFill="1" applyBorder="1" applyAlignment="1">
      <alignment horizontal="right" wrapText="1" indent="1"/>
    </xf>
    <xf numFmtId="4" fontId="24" fillId="8" borderId="15" xfId="0" applyNumberFormat="1" applyFont="1" applyFill="1" applyBorder="1" applyAlignment="1">
      <alignment horizontal="right" wrapText="1" indent="1"/>
    </xf>
    <xf numFmtId="0" fontId="25" fillId="8" borderId="0" xfId="0" applyFont="1" applyFill="1" applyBorder="1" applyAlignment="1">
      <alignment horizontal="left" wrapText="1" indent="1"/>
    </xf>
    <xf numFmtId="4" fontId="25" fillId="8" borderId="0" xfId="0" applyNumberFormat="1" applyFont="1" applyFill="1" applyBorder="1" applyAlignment="1">
      <alignment horizontal="right" wrapText="1" indent="1"/>
    </xf>
    <xf numFmtId="0" fontId="25" fillId="8" borderId="0" xfId="0" applyFont="1" applyFill="1" applyBorder="1" applyAlignment="1">
      <alignment horizontal="right" wrapText="1" indent="1"/>
    </xf>
    <xf numFmtId="4" fontId="24" fillId="8" borderId="0" xfId="0" applyNumberFormat="1" applyFont="1" applyFill="1" applyBorder="1" applyAlignment="1">
      <alignment horizontal="right" wrapText="1" indent="1"/>
    </xf>
    <xf numFmtId="0" fontId="23" fillId="8" borderId="14" xfId="0" applyFont="1" applyFill="1" applyBorder="1" applyAlignment="1">
      <alignment horizontal="right" wrapText="1" indent="1"/>
    </xf>
    <xf numFmtId="0" fontId="24" fillId="8" borderId="14" xfId="0" applyFont="1" applyFill="1" applyBorder="1" applyAlignment="1">
      <alignment horizontal="right" wrapText="1" indent="1"/>
    </xf>
    <xf numFmtId="0" fontId="20" fillId="4" borderId="6" xfId="0" applyFont="1" applyFill="1" applyBorder="1" applyAlignment="1">
      <alignment horizontal="center" vertical="center" wrapText="1" indent="1"/>
    </xf>
    <xf numFmtId="4" fontId="25" fillId="5" borderId="3" xfId="0" applyNumberFormat="1" applyFont="1" applyFill="1" applyBorder="1" applyAlignment="1">
      <alignment horizontal="right" wrapText="1" indent="1"/>
    </xf>
    <xf numFmtId="0" fontId="25" fillId="5" borderId="3" xfId="0" applyFont="1" applyFill="1" applyBorder="1" applyAlignment="1">
      <alignment horizontal="right" wrapText="1" indent="1"/>
    </xf>
    <xf numFmtId="4" fontId="24" fillId="5" borderId="3" xfId="0" applyNumberFormat="1" applyFont="1" applyFill="1" applyBorder="1" applyAlignment="1">
      <alignment horizontal="right" wrapText="1" indent="1"/>
    </xf>
    <xf numFmtId="0" fontId="20" fillId="4" borderId="8" xfId="0" applyFont="1" applyFill="1" applyBorder="1" applyAlignment="1">
      <alignment horizontal="center" vertical="center" wrapText="1" indent="1"/>
    </xf>
    <xf numFmtId="0" fontId="20" fillId="4" borderId="10" xfId="0" applyFont="1" applyFill="1" applyBorder="1" applyAlignment="1">
      <alignment horizontal="center" vertical="center" wrapText="1" indent="1"/>
    </xf>
    <xf numFmtId="0" fontId="20" fillId="4" borderId="11" xfId="0" applyFont="1" applyFill="1" applyBorder="1" applyAlignment="1">
      <alignment horizontal="center" vertical="center" wrapText="1" indent="1"/>
    </xf>
    <xf numFmtId="0" fontId="20" fillId="4" borderId="12" xfId="0" applyFont="1" applyFill="1" applyBorder="1" applyAlignment="1">
      <alignment horizontal="center" vertical="center" wrapText="1" indent="1"/>
    </xf>
    <xf numFmtId="0" fontId="20" fillId="4" borderId="13" xfId="0" applyFont="1" applyFill="1" applyBorder="1" applyAlignment="1">
      <alignment horizontal="center" vertical="center" wrapText="1" indent="1"/>
    </xf>
    <xf numFmtId="4" fontId="25" fillId="11" borderId="7" xfId="0" applyNumberFormat="1" applyFont="1" applyFill="1" applyBorder="1" applyAlignment="1">
      <alignment horizontal="right" wrapText="1" indent="1"/>
    </xf>
    <xf numFmtId="0" fontId="25" fillId="11" borderId="7" xfId="0" applyFont="1" applyFill="1" applyBorder="1" applyAlignment="1">
      <alignment horizontal="right" wrapText="1" indent="1"/>
    </xf>
    <xf numFmtId="4" fontId="24" fillId="11" borderId="7" xfId="0" applyNumberFormat="1" applyFont="1" applyFill="1" applyBorder="1" applyAlignment="1">
      <alignment horizontal="right" wrapText="1" indent="1"/>
    </xf>
    <xf numFmtId="2" fontId="25" fillId="8" borderId="7" xfId="0" applyNumberFormat="1" applyFont="1" applyFill="1" applyBorder="1" applyAlignment="1">
      <alignment horizontal="right" wrapText="1" indent="1"/>
    </xf>
    <xf numFmtId="4" fontId="25" fillId="8" borderId="7" xfId="0" applyNumberFormat="1" applyFont="1" applyFill="1" applyBorder="1" applyAlignment="1">
      <alignment horizontal="left" wrapText="1" indent="1"/>
    </xf>
    <xf numFmtId="4" fontId="25" fillId="5" borderId="7" xfId="0" applyNumberFormat="1" applyFont="1" applyFill="1" applyBorder="1" applyAlignment="1">
      <alignment horizontal="left" wrapText="1" indent="1"/>
    </xf>
    <xf numFmtId="4" fontId="25" fillId="8" borderId="14" xfId="0" applyNumberFormat="1" applyFont="1" applyFill="1" applyBorder="1" applyAlignment="1">
      <alignment horizontal="lef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8" xfId="0" applyFont="1" applyBorder="1" applyAlignment="1">
      <alignment horizontal="center" vertical="center" wrapText="1" indent="1"/>
    </xf>
    <xf numFmtId="0" fontId="25" fillId="8" borderId="19" xfId="0" applyFont="1" applyFill="1" applyBorder="1" applyAlignment="1">
      <alignment horizontal="left" wrapText="1" indent="1"/>
    </xf>
    <xf numFmtId="0" fontId="25" fillId="8" borderId="20" xfId="0" applyFont="1" applyFill="1" applyBorder="1" applyAlignment="1">
      <alignment horizontal="left" wrapText="1" indent="1"/>
    </xf>
    <xf numFmtId="0" fontId="25" fillId="6" borderId="19" xfId="0" applyFont="1" applyFill="1" applyBorder="1" applyAlignment="1">
      <alignment horizontal="left" wrapText="1" indent="1"/>
    </xf>
    <xf numFmtId="0" fontId="25" fillId="6" borderId="20" xfId="0" applyFont="1" applyFill="1" applyBorder="1" applyAlignment="1">
      <alignment horizontal="right" wrapText="1" indent="1"/>
    </xf>
    <xf numFmtId="0" fontId="25" fillId="8" borderId="19" xfId="0" applyFont="1" applyFill="1" applyBorder="1" applyAlignment="1">
      <alignment horizontal="left" wrapText="1" indent="2"/>
    </xf>
    <xf numFmtId="0" fontId="25" fillId="8" borderId="20" xfId="0" applyFont="1" applyFill="1" applyBorder="1" applyAlignment="1">
      <alignment horizontal="right" wrapText="1" indent="1"/>
    </xf>
    <xf numFmtId="0" fontId="25" fillId="5" borderId="19" xfId="0" applyFont="1" applyFill="1" applyBorder="1" applyAlignment="1">
      <alignment horizontal="left" wrapText="1" indent="1"/>
    </xf>
    <xf numFmtId="0" fontId="25" fillId="5" borderId="20" xfId="0" applyFont="1" applyFill="1" applyBorder="1" applyAlignment="1">
      <alignment horizontal="left" wrapText="1" indent="1"/>
    </xf>
    <xf numFmtId="0" fontId="25" fillId="8" borderId="21" xfId="0" applyFont="1" applyFill="1" applyBorder="1" applyAlignment="1">
      <alignment horizontal="left" wrapText="1" indent="2"/>
    </xf>
    <xf numFmtId="0" fontId="25" fillId="8" borderId="22" xfId="0" applyFont="1" applyFill="1" applyBorder="1" applyAlignment="1">
      <alignment horizontal="left" wrapText="1" indent="1"/>
    </xf>
    <xf numFmtId="0" fontId="25" fillId="10" borderId="23" xfId="0" applyFont="1" applyFill="1" applyBorder="1" applyAlignment="1">
      <alignment horizontal="left" wrapText="1" indent="1"/>
    </xf>
    <xf numFmtId="4" fontId="25" fillId="10" borderId="24" xfId="0" applyNumberFormat="1" applyFont="1" applyFill="1" applyBorder="1" applyAlignment="1">
      <alignment horizontal="right" wrapText="1" indent="1"/>
    </xf>
    <xf numFmtId="0" fontId="25" fillId="10" borderId="24" xfId="0" applyFont="1" applyFill="1" applyBorder="1" applyAlignment="1">
      <alignment horizontal="right" wrapText="1" indent="1"/>
    </xf>
    <xf numFmtId="4" fontId="24" fillId="10" borderId="24" xfId="0" applyNumberFormat="1" applyFont="1" applyFill="1" applyBorder="1" applyAlignment="1">
      <alignment horizontal="right" wrapText="1" indent="1"/>
    </xf>
    <xf numFmtId="0" fontId="25" fillId="10" borderId="25" xfId="0" applyFont="1" applyFill="1" applyBorder="1" applyAlignment="1">
      <alignment horizontal="right" wrapText="1" indent="1"/>
    </xf>
    <xf numFmtId="0" fontId="25" fillId="6" borderId="26" xfId="0" applyFont="1" applyFill="1" applyBorder="1" applyAlignment="1">
      <alignment horizontal="left" wrapText="1" indent="1"/>
    </xf>
    <xf numFmtId="0" fontId="25" fillId="6" borderId="27" xfId="0" applyFont="1" applyFill="1" applyBorder="1" applyAlignment="1">
      <alignment horizontal="right" wrapText="1" indent="1"/>
    </xf>
    <xf numFmtId="0" fontId="25" fillId="5" borderId="20" xfId="0" applyFont="1" applyFill="1" applyBorder="1" applyAlignment="1">
      <alignment horizontal="right" wrapText="1" indent="1"/>
    </xf>
    <xf numFmtId="0" fontId="25" fillId="8" borderId="28" xfId="0" applyFont="1" applyFill="1" applyBorder="1" applyAlignment="1">
      <alignment horizontal="left" wrapText="1" indent="2"/>
    </xf>
    <xf numFmtId="4" fontId="25" fillId="8" borderId="29" xfId="0" applyNumberFormat="1" applyFont="1" applyFill="1" applyBorder="1" applyAlignment="1">
      <alignment horizontal="right" wrapText="1" indent="1"/>
    </xf>
    <xf numFmtId="0" fontId="25" fillId="8" borderId="29" xfId="0" applyFont="1" applyFill="1" applyBorder="1" applyAlignment="1">
      <alignment horizontal="left" wrapText="1" indent="1"/>
    </xf>
    <xf numFmtId="0" fontId="24" fillId="8" borderId="29" xfId="0" applyFont="1" applyFill="1" applyBorder="1" applyAlignment="1">
      <alignment horizontal="left" wrapText="1" indent="1"/>
    </xf>
    <xf numFmtId="0" fontId="25" fillId="8" borderId="30" xfId="0" applyFont="1" applyFill="1" applyBorder="1" applyAlignment="1">
      <alignment horizontal="left" wrapText="1" indent="1"/>
    </xf>
    <xf numFmtId="0" fontId="20" fillId="4" borderId="16" xfId="0" applyFont="1" applyFill="1" applyBorder="1" applyAlignment="1">
      <alignment horizontal="center" vertical="center" wrapText="1" indent="1"/>
    </xf>
    <xf numFmtId="0" fontId="20" fillId="4" borderId="17" xfId="0" applyFont="1" applyFill="1" applyBorder="1" applyAlignment="1">
      <alignment horizontal="center" vertical="center" wrapText="1" indent="1"/>
    </xf>
    <xf numFmtId="0" fontId="20" fillId="4" borderId="18" xfId="0" applyFont="1" applyFill="1" applyBorder="1" applyAlignment="1">
      <alignment horizontal="center" vertical="center" wrapText="1" indent="1"/>
    </xf>
    <xf numFmtId="0" fontId="23" fillId="8" borderId="19" xfId="0" applyFont="1" applyFill="1" applyBorder="1" applyAlignment="1">
      <alignment horizontal="left" wrapText="1" indent="3"/>
    </xf>
    <xf numFmtId="0" fontId="23" fillId="8" borderId="20" xfId="0" applyFont="1" applyFill="1" applyBorder="1" applyAlignment="1">
      <alignment horizontal="right" wrapText="1" indent="1"/>
    </xf>
    <xf numFmtId="0" fontId="23" fillId="8" borderId="20" xfId="0" applyFont="1" applyFill="1" applyBorder="1" applyAlignment="1">
      <alignment horizontal="left" wrapText="1" indent="1"/>
    </xf>
    <xf numFmtId="0" fontId="23" fillId="8" borderId="21" xfId="0" applyFont="1" applyFill="1" applyBorder="1" applyAlignment="1">
      <alignment horizontal="left" wrapText="1" indent="3"/>
    </xf>
    <xf numFmtId="0" fontId="23" fillId="8" borderId="22" xfId="0" applyFont="1" applyFill="1" applyBorder="1" applyAlignment="1">
      <alignment horizontal="right" wrapText="1" indent="1"/>
    </xf>
    <xf numFmtId="0" fontId="25" fillId="5" borderId="23" xfId="0" applyFont="1" applyFill="1" applyBorder="1" applyAlignment="1">
      <alignment horizontal="left" wrapText="1" indent="1"/>
    </xf>
    <xf numFmtId="4" fontId="25" fillId="5" borderId="24" xfId="0" applyNumberFormat="1" applyFont="1" applyFill="1" applyBorder="1" applyAlignment="1">
      <alignment horizontal="right" wrapText="1" indent="1"/>
    </xf>
    <xf numFmtId="0" fontId="25" fillId="5" borderId="24" xfId="0" applyFont="1" applyFill="1" applyBorder="1" applyAlignment="1">
      <alignment horizontal="right" wrapText="1" indent="1"/>
    </xf>
    <xf numFmtId="4" fontId="24" fillId="5" borderId="24" xfId="0" applyNumberFormat="1" applyFont="1" applyFill="1" applyBorder="1" applyAlignment="1">
      <alignment horizontal="right" wrapText="1" indent="1"/>
    </xf>
    <xf numFmtId="0" fontId="25" fillId="5" borderId="25" xfId="0" applyFont="1" applyFill="1" applyBorder="1" applyAlignment="1">
      <alignment horizontal="right" wrapText="1" indent="1"/>
    </xf>
    <xf numFmtId="0" fontId="25" fillId="5" borderId="31" xfId="0" applyFont="1" applyFill="1" applyBorder="1" applyAlignment="1">
      <alignment horizontal="left" wrapText="1" indent="1"/>
    </xf>
    <xf numFmtId="0" fontId="25" fillId="5" borderId="32" xfId="0" applyFont="1" applyFill="1" applyBorder="1" applyAlignment="1">
      <alignment horizontal="right" wrapText="1" indent="1"/>
    </xf>
    <xf numFmtId="0" fontId="23" fillId="8" borderId="26" xfId="0" applyFont="1" applyFill="1" applyBorder="1" applyAlignment="1">
      <alignment horizontal="left" wrapText="1" indent="3"/>
    </xf>
    <xf numFmtId="0" fontId="23" fillId="8" borderId="27" xfId="0" applyFont="1" applyFill="1" applyBorder="1" applyAlignment="1">
      <alignment horizontal="right" wrapText="1" indent="1"/>
    </xf>
    <xf numFmtId="0" fontId="25" fillId="5" borderId="28" xfId="0" applyFont="1" applyFill="1" applyBorder="1" applyAlignment="1">
      <alignment horizontal="left" wrapText="1" indent="1"/>
    </xf>
    <xf numFmtId="4" fontId="25" fillId="5" borderId="29" xfId="0" applyNumberFormat="1" applyFont="1" applyFill="1" applyBorder="1" applyAlignment="1">
      <alignment horizontal="right" wrapText="1" indent="1"/>
    </xf>
    <xf numFmtId="0" fontId="25" fillId="5" borderId="29" xfId="0" applyFont="1" applyFill="1" applyBorder="1" applyAlignment="1">
      <alignment horizontal="right" wrapText="1" indent="1"/>
    </xf>
    <xf numFmtId="4" fontId="24" fillId="5" borderId="29" xfId="0" applyNumberFormat="1" applyFont="1" applyFill="1" applyBorder="1" applyAlignment="1">
      <alignment horizontal="right" wrapText="1" indent="1"/>
    </xf>
    <xf numFmtId="0" fontId="25" fillId="5" borderId="30" xfId="0" applyFont="1" applyFill="1" applyBorder="1" applyAlignment="1">
      <alignment horizontal="right" wrapText="1" indent="1"/>
    </xf>
    <xf numFmtId="0" fontId="25" fillId="8" borderId="19" xfId="0" applyFont="1" applyFill="1" applyBorder="1" applyAlignment="1">
      <alignment horizontal="left" wrapText="1" indent="3"/>
    </xf>
    <xf numFmtId="0" fontId="25" fillId="8" borderId="28" xfId="0" applyFont="1" applyFill="1" applyBorder="1" applyAlignment="1">
      <alignment horizontal="left" wrapText="1" indent="1"/>
    </xf>
    <xf numFmtId="4" fontId="24" fillId="8" borderId="29" xfId="0" applyNumberFormat="1" applyFont="1" applyFill="1" applyBorder="1" applyAlignment="1">
      <alignment horizontal="right" wrapText="1" indent="1"/>
    </xf>
    <xf numFmtId="0" fontId="25" fillId="8" borderId="30" xfId="0" applyFont="1" applyFill="1" applyBorder="1" applyAlignment="1">
      <alignment horizontal="right" wrapText="1" inden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left" wrapText="1" indent="1"/>
    </xf>
    <xf numFmtId="0" fontId="19" fillId="0" borderId="0" xfId="0" applyFont="1" applyAlignment="1">
      <alignment horizontal="left" indent="1"/>
    </xf>
    <xf numFmtId="0" fontId="11" fillId="0" borderId="0" xfId="0" applyFont="1" applyAlignment="1">
      <alignment vertical="center" wrapText="1"/>
    </xf>
    <xf numFmtId="0" fontId="0" fillId="0" borderId="0" xfId="0" applyAlignment="1"/>
    <xf numFmtId="0" fontId="25" fillId="10" borderId="33" xfId="0" applyFont="1" applyFill="1" applyBorder="1" applyAlignment="1">
      <alignment horizontal="left" wrapText="1" indent="1"/>
    </xf>
    <xf numFmtId="4" fontId="25" fillId="10" borderId="34" xfId="0" applyNumberFormat="1" applyFont="1" applyFill="1" applyBorder="1" applyAlignment="1">
      <alignment horizontal="right" wrapText="1" indent="1"/>
    </xf>
    <xf numFmtId="0" fontId="25" fillId="10" borderId="34" xfId="0" applyFont="1" applyFill="1" applyBorder="1" applyAlignment="1">
      <alignment horizontal="right" wrapText="1" indent="1"/>
    </xf>
    <xf numFmtId="4" fontId="24" fillId="10" borderId="34" xfId="0" applyNumberFormat="1" applyFont="1" applyFill="1" applyBorder="1" applyAlignment="1">
      <alignment horizontal="right" wrapText="1" indent="1"/>
    </xf>
    <xf numFmtId="0" fontId="25" fillId="10" borderId="35" xfId="0" applyFont="1" applyFill="1" applyBorder="1" applyAlignment="1">
      <alignment horizontal="right" wrapText="1" indent="1"/>
    </xf>
    <xf numFmtId="0" fontId="21" fillId="7" borderId="19" xfId="0" applyFont="1" applyFill="1" applyBorder="1" applyAlignment="1">
      <alignment horizontal="left" wrapText="1" indent="1"/>
    </xf>
    <xf numFmtId="0" fontId="21" fillId="7" borderId="20" xfId="0" applyFont="1" applyFill="1" applyBorder="1" applyAlignment="1">
      <alignment horizontal="right" wrapText="1" indent="1"/>
    </xf>
    <xf numFmtId="0" fontId="23" fillId="8" borderId="19" xfId="0" applyFont="1" applyFill="1" applyBorder="1" applyAlignment="1">
      <alignment horizontal="left" wrapText="1" indent="1"/>
    </xf>
    <xf numFmtId="0" fontId="25" fillId="11" borderId="19" xfId="0" applyFont="1" applyFill="1" applyBorder="1" applyAlignment="1">
      <alignment horizontal="left" wrapText="1" indent="1"/>
    </xf>
    <xf numFmtId="0" fontId="25" fillId="11" borderId="20" xfId="0" applyFont="1" applyFill="1" applyBorder="1" applyAlignment="1">
      <alignment horizontal="right" wrapText="1" indent="1"/>
    </xf>
    <xf numFmtId="0" fontId="23" fillId="9" borderId="19" xfId="0" applyFont="1" applyFill="1" applyBorder="1" applyAlignment="1">
      <alignment horizontal="left" wrapText="1" indent="2"/>
    </xf>
    <xf numFmtId="0" fontId="23" fillId="9" borderId="20" xfId="0" applyFont="1" applyFill="1" applyBorder="1" applyAlignment="1">
      <alignment horizontal="right" wrapText="1" indent="1"/>
    </xf>
    <xf numFmtId="0" fontId="25" fillId="8" borderId="19" xfId="0" applyFont="1" applyFill="1" applyBorder="1" applyAlignment="1">
      <alignment horizontal="left" wrapText="1" indent="4"/>
    </xf>
    <xf numFmtId="0" fontId="25" fillId="8" borderId="19" xfId="0" applyFont="1" applyFill="1" applyBorder="1" applyAlignment="1">
      <alignment horizontal="left" wrapText="1" indent="5"/>
    </xf>
    <xf numFmtId="0" fontId="25" fillId="8" borderId="28" xfId="0" applyFont="1" applyFill="1" applyBorder="1" applyAlignment="1">
      <alignment horizontal="left" wrapText="1" indent="5"/>
    </xf>
    <xf numFmtId="4" fontId="25" fillId="8" borderId="29" xfId="0" applyNumberFormat="1" applyFont="1" applyFill="1" applyBorder="1" applyAlignment="1">
      <alignment horizontal="left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2"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83" t="s">
        <v>121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x14ac:dyDescent="0.25">
      <c r="A2" s="20"/>
      <c r="B2" s="20"/>
      <c r="C2" s="20"/>
      <c r="D2" s="20"/>
      <c r="E2" s="20"/>
      <c r="F2" s="20"/>
      <c r="G2" s="60" t="s">
        <v>46</v>
      </c>
      <c r="H2" s="20"/>
      <c r="I2" s="20"/>
      <c r="J2" s="20"/>
    </row>
    <row r="3" spans="1:10" ht="15.75" x14ac:dyDescent="0.25">
      <c r="A3" s="183" t="s">
        <v>10</v>
      </c>
      <c r="B3" s="183"/>
      <c r="C3" s="183"/>
      <c r="D3" s="183"/>
      <c r="E3" s="183"/>
      <c r="F3" s="183"/>
      <c r="G3" s="183"/>
      <c r="H3" s="183"/>
      <c r="I3" s="196"/>
      <c r="J3" s="196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5.75" x14ac:dyDescent="0.25">
      <c r="A5" s="183" t="s">
        <v>13</v>
      </c>
      <c r="B5" s="184"/>
      <c r="C5" s="184"/>
      <c r="D5" s="184"/>
      <c r="E5" s="184"/>
      <c r="F5" s="184"/>
      <c r="G5" s="184"/>
      <c r="H5" s="184"/>
      <c r="I5" s="184"/>
      <c r="J5" s="18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7" t="s">
        <v>16</v>
      </c>
    </row>
    <row r="7" spans="1:10" ht="25.5" x14ac:dyDescent="0.25">
      <c r="A7" s="23"/>
      <c r="B7" s="24"/>
      <c r="C7" s="24"/>
      <c r="D7" s="25"/>
      <c r="E7" s="26"/>
      <c r="F7" s="3" t="s">
        <v>122</v>
      </c>
      <c r="G7" s="3" t="s">
        <v>49</v>
      </c>
      <c r="H7" s="3" t="s">
        <v>123</v>
      </c>
      <c r="I7" s="3" t="s">
        <v>23</v>
      </c>
      <c r="J7" s="3" t="s">
        <v>124</v>
      </c>
    </row>
    <row r="8" spans="1:10" x14ac:dyDescent="0.25">
      <c r="A8" s="188" t="s">
        <v>0</v>
      </c>
      <c r="B8" s="182"/>
      <c r="C8" s="182"/>
      <c r="D8" s="182"/>
      <c r="E8" s="197"/>
      <c r="F8" s="45">
        <f>F9+F10</f>
        <v>1685830.6700000002</v>
      </c>
      <c r="G8" s="45">
        <f t="shared" ref="G8:J8" si="0">G9+G10</f>
        <v>2062597.24</v>
      </c>
      <c r="H8" s="45">
        <f t="shared" si="0"/>
        <v>2236574.27</v>
      </c>
      <c r="I8" s="45">
        <f t="shared" si="0"/>
        <v>2101998.27</v>
      </c>
      <c r="J8" s="45">
        <f t="shared" si="0"/>
        <v>2101998.27</v>
      </c>
    </row>
    <row r="9" spans="1:10" x14ac:dyDescent="0.25">
      <c r="A9" s="198" t="s">
        <v>17</v>
      </c>
      <c r="B9" s="199"/>
      <c r="C9" s="199"/>
      <c r="D9" s="199"/>
      <c r="E9" s="195"/>
      <c r="F9" s="46">
        <v>1685719.32</v>
      </c>
      <c r="G9" s="46">
        <v>2062597.24</v>
      </c>
      <c r="H9" s="46">
        <v>2236574.27</v>
      </c>
      <c r="I9" s="46">
        <v>2101998.27</v>
      </c>
      <c r="J9" s="46">
        <v>2101998.27</v>
      </c>
    </row>
    <row r="10" spans="1:10" x14ac:dyDescent="0.25">
      <c r="A10" s="200" t="s">
        <v>18</v>
      </c>
      <c r="B10" s="195"/>
      <c r="C10" s="195"/>
      <c r="D10" s="195"/>
      <c r="E10" s="195"/>
      <c r="F10" s="46">
        <v>111.35</v>
      </c>
      <c r="G10" s="46"/>
      <c r="H10" s="46"/>
      <c r="I10" s="46"/>
      <c r="J10" s="46"/>
    </row>
    <row r="11" spans="1:10" x14ac:dyDescent="0.25">
      <c r="A11" s="28" t="s">
        <v>1</v>
      </c>
      <c r="B11" s="35"/>
      <c r="C11" s="35"/>
      <c r="D11" s="35"/>
      <c r="E11" s="35"/>
      <c r="F11" s="45">
        <f>F12+F13</f>
        <v>1890868.97</v>
      </c>
      <c r="G11" s="45">
        <f t="shared" ref="G11:J11" si="1">G12+G13</f>
        <v>2069476.96</v>
      </c>
      <c r="H11" s="45">
        <f t="shared" si="1"/>
        <v>2237174.27</v>
      </c>
      <c r="I11" s="45">
        <f t="shared" si="1"/>
        <v>2101998.27</v>
      </c>
      <c r="J11" s="45">
        <f t="shared" si="1"/>
        <v>2101998.27</v>
      </c>
    </row>
    <row r="12" spans="1:10" x14ac:dyDescent="0.25">
      <c r="A12" s="201" t="s">
        <v>19</v>
      </c>
      <c r="B12" s="199"/>
      <c r="C12" s="199"/>
      <c r="D12" s="199"/>
      <c r="E12" s="199"/>
      <c r="F12" s="46">
        <v>1689033.71</v>
      </c>
      <c r="G12" s="46">
        <v>2059192.42</v>
      </c>
      <c r="H12" s="46">
        <v>2217528.9900000002</v>
      </c>
      <c r="I12" s="46">
        <v>2083552.99</v>
      </c>
      <c r="J12" s="47">
        <v>2083552.99</v>
      </c>
    </row>
    <row r="13" spans="1:10" x14ac:dyDescent="0.25">
      <c r="A13" s="194" t="s">
        <v>20</v>
      </c>
      <c r="B13" s="195"/>
      <c r="C13" s="195"/>
      <c r="D13" s="195"/>
      <c r="E13" s="195"/>
      <c r="F13" s="48">
        <v>201835.26</v>
      </c>
      <c r="G13" s="48">
        <v>10284.540000000001</v>
      </c>
      <c r="H13" s="48">
        <v>19645.28</v>
      </c>
      <c r="I13" s="48">
        <v>18445.28</v>
      </c>
      <c r="J13" s="47">
        <v>18445.28</v>
      </c>
    </row>
    <row r="14" spans="1:10" x14ac:dyDescent="0.25">
      <c r="A14" s="181" t="s">
        <v>38</v>
      </c>
      <c r="B14" s="182"/>
      <c r="C14" s="182"/>
      <c r="D14" s="182"/>
      <c r="E14" s="182"/>
      <c r="F14" s="45">
        <f>F8-F11</f>
        <v>-205038.29999999981</v>
      </c>
      <c r="G14" s="45">
        <f t="shared" ref="G14:J14" si="2">G8-G11</f>
        <v>-6879.7199999999721</v>
      </c>
      <c r="H14" s="45">
        <f t="shared" si="2"/>
        <v>-600</v>
      </c>
      <c r="I14" s="45">
        <f t="shared" si="2"/>
        <v>0</v>
      </c>
      <c r="J14" s="45">
        <f t="shared" si="2"/>
        <v>0</v>
      </c>
    </row>
    <row r="15" spans="1:10" ht="18" x14ac:dyDescent="0.25">
      <c r="A15" s="20"/>
      <c r="B15" s="18"/>
      <c r="C15" s="18"/>
      <c r="D15" s="18"/>
      <c r="E15" s="18"/>
      <c r="F15" s="18"/>
      <c r="G15" s="18"/>
      <c r="H15" s="19"/>
      <c r="I15" s="19"/>
      <c r="J15" s="19"/>
    </row>
    <row r="16" spans="1:10" ht="15.75" x14ac:dyDescent="0.25">
      <c r="A16" s="183" t="s">
        <v>14</v>
      </c>
      <c r="B16" s="184"/>
      <c r="C16" s="184"/>
      <c r="D16" s="184"/>
      <c r="E16" s="184"/>
      <c r="F16" s="184"/>
      <c r="G16" s="184"/>
      <c r="H16" s="184"/>
      <c r="I16" s="184"/>
      <c r="J16" s="184"/>
    </row>
    <row r="17" spans="1:10" ht="18" x14ac:dyDescent="0.25">
      <c r="A17" s="20"/>
      <c r="B17" s="18"/>
      <c r="C17" s="18"/>
      <c r="D17" s="18"/>
      <c r="E17" s="18"/>
      <c r="F17" s="18"/>
      <c r="G17" s="18"/>
      <c r="H17" s="19"/>
      <c r="I17" s="19"/>
      <c r="J17" s="19"/>
    </row>
    <row r="18" spans="1:10" ht="25.5" x14ac:dyDescent="0.25">
      <c r="A18" s="23"/>
      <c r="B18" s="24"/>
      <c r="C18" s="24"/>
      <c r="D18" s="25"/>
      <c r="E18" s="26"/>
      <c r="F18" s="3" t="s">
        <v>122</v>
      </c>
      <c r="G18" s="3" t="s">
        <v>49</v>
      </c>
      <c r="H18" s="3" t="s">
        <v>123</v>
      </c>
      <c r="I18" s="3" t="s">
        <v>23</v>
      </c>
      <c r="J18" s="3" t="s">
        <v>124</v>
      </c>
    </row>
    <row r="19" spans="1:10" x14ac:dyDescent="0.25">
      <c r="A19" s="194" t="s">
        <v>21</v>
      </c>
      <c r="B19" s="195"/>
      <c r="C19" s="195"/>
      <c r="D19" s="195"/>
      <c r="E19" s="195"/>
      <c r="F19" s="48"/>
      <c r="G19" s="48"/>
      <c r="H19" s="48"/>
      <c r="I19" s="48"/>
      <c r="J19" s="47"/>
    </row>
    <row r="20" spans="1:10" x14ac:dyDescent="0.25">
      <c r="A20" s="194" t="s">
        <v>22</v>
      </c>
      <c r="B20" s="195"/>
      <c r="C20" s="195"/>
      <c r="D20" s="195"/>
      <c r="E20" s="195"/>
      <c r="F20" s="48"/>
      <c r="G20" s="48"/>
      <c r="H20" s="48"/>
      <c r="I20" s="48"/>
      <c r="J20" s="47"/>
    </row>
    <row r="21" spans="1:10" x14ac:dyDescent="0.25">
      <c r="A21" s="181" t="s">
        <v>2</v>
      </c>
      <c r="B21" s="182"/>
      <c r="C21" s="182"/>
      <c r="D21" s="182"/>
      <c r="E21" s="182"/>
      <c r="F21" s="45">
        <f>F19-F20</f>
        <v>0</v>
      </c>
      <c r="G21" s="45">
        <f t="shared" ref="G21:J21" si="3">G19-G20</f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</row>
    <row r="22" spans="1:10" x14ac:dyDescent="0.25">
      <c r="A22" s="181" t="s">
        <v>39</v>
      </c>
      <c r="B22" s="182"/>
      <c r="C22" s="182"/>
      <c r="D22" s="182"/>
      <c r="E22" s="182"/>
      <c r="F22" s="45">
        <f>F14+F21</f>
        <v>-205038.29999999981</v>
      </c>
      <c r="G22" s="45">
        <f t="shared" ref="G22:J22" si="4">G14+G21</f>
        <v>-6879.7199999999721</v>
      </c>
      <c r="H22" s="45">
        <f t="shared" si="4"/>
        <v>-600</v>
      </c>
      <c r="I22" s="45">
        <f t="shared" si="4"/>
        <v>0</v>
      </c>
      <c r="J22" s="45">
        <f t="shared" si="4"/>
        <v>0</v>
      </c>
    </row>
    <row r="23" spans="1:10" ht="18" x14ac:dyDescent="0.25">
      <c r="A23" s="17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75" x14ac:dyDescent="0.25">
      <c r="A24" s="183" t="s">
        <v>40</v>
      </c>
      <c r="B24" s="184"/>
      <c r="C24" s="184"/>
      <c r="D24" s="184"/>
      <c r="E24" s="184"/>
      <c r="F24" s="184"/>
      <c r="G24" s="184"/>
      <c r="H24" s="184"/>
      <c r="I24" s="184"/>
      <c r="J24" s="184"/>
    </row>
    <row r="25" spans="1:10" ht="15.7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5.5" x14ac:dyDescent="0.25">
      <c r="A26" s="23"/>
      <c r="B26" s="24"/>
      <c r="C26" s="24"/>
      <c r="D26" s="25"/>
      <c r="E26" s="26"/>
      <c r="F26" s="3" t="s">
        <v>122</v>
      </c>
      <c r="G26" s="3" t="s">
        <v>49</v>
      </c>
      <c r="H26" s="3" t="s">
        <v>123</v>
      </c>
      <c r="I26" s="3" t="s">
        <v>23</v>
      </c>
      <c r="J26" s="3" t="s">
        <v>124</v>
      </c>
    </row>
    <row r="27" spans="1:10" ht="15" customHeight="1" x14ac:dyDescent="0.25">
      <c r="A27" s="185" t="s">
        <v>41</v>
      </c>
      <c r="B27" s="186"/>
      <c r="C27" s="186"/>
      <c r="D27" s="186"/>
      <c r="E27" s="187"/>
      <c r="F27" s="49">
        <v>211918.02</v>
      </c>
      <c r="G27" s="49">
        <v>6879.72</v>
      </c>
      <c r="H27" s="49">
        <v>600</v>
      </c>
      <c r="I27" s="49">
        <v>0</v>
      </c>
      <c r="J27" s="50">
        <v>0</v>
      </c>
    </row>
    <row r="28" spans="1:10" ht="15" customHeight="1" x14ac:dyDescent="0.25">
      <c r="A28" s="181" t="s">
        <v>42</v>
      </c>
      <c r="B28" s="182"/>
      <c r="C28" s="182"/>
      <c r="D28" s="182"/>
      <c r="E28" s="182"/>
      <c r="F28" s="51">
        <v>6879.72</v>
      </c>
      <c r="G28" s="51"/>
      <c r="H28" s="51"/>
      <c r="I28" s="51">
        <f t="shared" ref="I28:J28" si="5">I22+I27</f>
        <v>0</v>
      </c>
      <c r="J28" s="52">
        <f t="shared" si="5"/>
        <v>0</v>
      </c>
    </row>
    <row r="29" spans="1:10" ht="45" customHeight="1" x14ac:dyDescent="0.25">
      <c r="A29" s="188" t="s">
        <v>43</v>
      </c>
      <c r="B29" s="189"/>
      <c r="C29" s="189"/>
      <c r="D29" s="189"/>
      <c r="E29" s="190"/>
      <c r="F29" s="51">
        <f>F14+F21+F27-F28</f>
        <v>1.7553247744217515E-10</v>
      </c>
      <c r="G29" s="51">
        <f t="shared" ref="G29:J29" si="6">G14+G21+G27-G28</f>
        <v>2.8194335754960775E-11</v>
      </c>
      <c r="H29" s="51">
        <f t="shared" si="6"/>
        <v>0</v>
      </c>
      <c r="I29" s="51">
        <f t="shared" si="6"/>
        <v>0</v>
      </c>
      <c r="J29" s="52">
        <f t="shared" si="6"/>
        <v>0</v>
      </c>
    </row>
    <row r="30" spans="1:10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5.75" x14ac:dyDescent="0.25">
      <c r="A31" s="191" t="s">
        <v>37</v>
      </c>
      <c r="B31" s="191"/>
      <c r="C31" s="191"/>
      <c r="D31" s="191"/>
      <c r="E31" s="191"/>
      <c r="F31" s="191"/>
      <c r="G31" s="191"/>
      <c r="H31" s="191"/>
      <c r="I31" s="191"/>
      <c r="J31" s="191"/>
    </row>
    <row r="32" spans="1:10" ht="18" x14ac:dyDescent="0.25">
      <c r="A32" s="38"/>
      <c r="B32" s="39"/>
      <c r="C32" s="39"/>
      <c r="D32" s="39"/>
      <c r="E32" s="39"/>
      <c r="F32" s="39"/>
      <c r="G32" s="39"/>
      <c r="H32" s="40"/>
      <c r="I32" s="40"/>
      <c r="J32" s="40"/>
    </row>
    <row r="33" spans="1:10" ht="25.5" x14ac:dyDescent="0.25">
      <c r="A33" s="41"/>
      <c r="B33" s="42"/>
      <c r="C33" s="42"/>
      <c r="D33" s="43"/>
      <c r="E33" s="44"/>
      <c r="F33" s="3" t="s">
        <v>122</v>
      </c>
      <c r="G33" s="3" t="s">
        <v>49</v>
      </c>
      <c r="H33" s="3" t="s">
        <v>123</v>
      </c>
      <c r="I33" s="3" t="s">
        <v>23</v>
      </c>
      <c r="J33" s="3" t="s">
        <v>124</v>
      </c>
    </row>
    <row r="34" spans="1:10" x14ac:dyDescent="0.25">
      <c r="A34" s="185" t="s">
        <v>41</v>
      </c>
      <c r="B34" s="186"/>
      <c r="C34" s="186"/>
      <c r="D34" s="186"/>
      <c r="E34" s="187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185" t="s">
        <v>44</v>
      </c>
      <c r="B35" s="186"/>
      <c r="C35" s="186"/>
      <c r="D35" s="186"/>
      <c r="E35" s="187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185" t="s">
        <v>45</v>
      </c>
      <c r="B36" s="192"/>
      <c r="C36" s="192"/>
      <c r="D36" s="192"/>
      <c r="E36" s="193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181" t="s">
        <v>42</v>
      </c>
      <c r="B37" s="182"/>
      <c r="C37" s="182"/>
      <c r="D37" s="182"/>
      <c r="E37" s="182"/>
      <c r="F37" s="53">
        <f>F34-F35+F36</f>
        <v>0</v>
      </c>
      <c r="G37" s="53">
        <f t="shared" ref="G37:J37" si="7">G34-G35+G36</f>
        <v>0</v>
      </c>
      <c r="H37" s="53">
        <f t="shared" si="7"/>
        <v>0</v>
      </c>
      <c r="I37" s="53">
        <f t="shared" si="7"/>
        <v>0</v>
      </c>
      <c r="J37" s="54">
        <f t="shared" si="7"/>
        <v>0</v>
      </c>
    </row>
    <row r="38" spans="1:10" ht="17.25" customHeight="1" x14ac:dyDescent="0.25"/>
    <row r="39" spans="1:10" x14ac:dyDescent="0.25">
      <c r="A39" s="179"/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view="pageBreakPreview" topLeftCell="A19" zoomScale="89" zoomScaleNormal="100" zoomScaleSheetLayoutView="89" workbookViewId="0">
      <selection activeCell="A23" sqref="A23:J34"/>
    </sheetView>
  </sheetViews>
  <sheetFormatPr defaultRowHeight="11.25" x14ac:dyDescent="0.15"/>
  <cols>
    <col min="1" max="1" width="50.42578125" style="63" customWidth="1"/>
    <col min="2" max="2" width="20.5703125" style="63" customWidth="1"/>
    <col min="3" max="3" width="16" style="63" customWidth="1"/>
    <col min="4" max="4" width="12.7109375" style="63" customWidth="1"/>
    <col min="5" max="5" width="17" style="63" customWidth="1"/>
    <col min="6" max="6" width="12.28515625" style="63" customWidth="1"/>
    <col min="7" max="7" width="15.5703125" style="63" customWidth="1"/>
    <col min="8" max="8" width="15.7109375" style="63" customWidth="1"/>
    <col min="9" max="9" width="18.85546875" style="63" customWidth="1"/>
    <col min="10" max="10" width="14.85546875" style="63" customWidth="1"/>
    <col min="11" max="16384" width="9.140625" style="63"/>
  </cols>
  <sheetData>
    <row r="1" spans="1:10" ht="39" customHeight="1" x14ac:dyDescent="0.15">
      <c r="A1" s="183" t="s">
        <v>125</v>
      </c>
      <c r="B1" s="183"/>
      <c r="C1" s="183"/>
      <c r="D1" s="183"/>
      <c r="E1" s="183"/>
      <c r="F1" s="183"/>
      <c r="G1" s="183"/>
      <c r="H1" s="183"/>
    </row>
    <row r="2" spans="1:10" ht="18" x14ac:dyDescent="0.15">
      <c r="A2" s="20"/>
      <c r="B2" s="20"/>
      <c r="C2" s="20"/>
      <c r="D2" s="60" t="s">
        <v>46</v>
      </c>
      <c r="F2" s="60"/>
      <c r="G2" s="20"/>
      <c r="H2" s="20"/>
    </row>
    <row r="3" spans="1:10" ht="15.75" x14ac:dyDescent="0.15">
      <c r="A3" s="183" t="s">
        <v>126</v>
      </c>
      <c r="B3" s="183"/>
      <c r="C3" s="183"/>
      <c r="D3" s="183"/>
      <c r="E3" s="183"/>
      <c r="F3" s="183"/>
      <c r="G3" s="183"/>
      <c r="H3" s="183"/>
    </row>
    <row r="4" spans="1:10" ht="18" x14ac:dyDescent="0.15">
      <c r="A4" s="20"/>
      <c r="B4" s="20"/>
      <c r="C4" s="20"/>
      <c r="D4" s="20"/>
      <c r="E4" s="20"/>
      <c r="F4" s="20"/>
      <c r="G4" s="5"/>
      <c r="H4" s="5"/>
    </row>
    <row r="5" spans="1:10" ht="15.75" x14ac:dyDescent="0.15">
      <c r="A5" s="183" t="s">
        <v>127</v>
      </c>
      <c r="B5" s="183"/>
      <c r="C5" s="183"/>
      <c r="D5" s="183"/>
      <c r="E5" s="183"/>
      <c r="F5" s="183"/>
      <c r="G5" s="183"/>
      <c r="H5" s="183"/>
    </row>
    <row r="6" spans="1:10" ht="18" x14ac:dyDescent="0.15">
      <c r="A6" s="20"/>
      <c r="B6" s="20"/>
      <c r="C6" s="20"/>
      <c r="D6" s="20"/>
      <c r="E6" s="20"/>
      <c r="F6" s="20"/>
      <c r="G6" s="5"/>
      <c r="H6" s="5"/>
    </row>
    <row r="7" spans="1:10" ht="15.75" x14ac:dyDescent="0.15">
      <c r="A7" s="183" t="s">
        <v>128</v>
      </c>
      <c r="B7" s="183"/>
      <c r="C7" s="183"/>
      <c r="D7" s="183"/>
      <c r="E7" s="183"/>
      <c r="F7" s="183"/>
      <c r="G7" s="183"/>
      <c r="H7" s="183"/>
    </row>
    <row r="8" spans="1:10" ht="11.25" customHeight="1" thickBot="1" x14ac:dyDescent="0.2">
      <c r="A8" s="202"/>
      <c r="B8" s="203"/>
      <c r="C8" s="203"/>
      <c r="D8" s="203"/>
      <c r="E8" s="203"/>
      <c r="F8" s="203"/>
      <c r="G8" s="203"/>
      <c r="H8" s="203"/>
      <c r="I8" s="203"/>
      <c r="J8" s="203"/>
    </row>
    <row r="9" spans="1:10" ht="41.25" customHeight="1" thickBot="1" x14ac:dyDescent="0.2">
      <c r="A9" s="127" t="s">
        <v>47</v>
      </c>
      <c r="B9" s="128" t="s">
        <v>48</v>
      </c>
      <c r="C9" s="128" t="s">
        <v>49</v>
      </c>
      <c r="D9" s="128" t="s">
        <v>50</v>
      </c>
      <c r="E9" s="128" t="s">
        <v>51</v>
      </c>
      <c r="F9" s="128" t="s">
        <v>52</v>
      </c>
      <c r="G9" s="128" t="s">
        <v>53</v>
      </c>
      <c r="H9" s="128" t="s">
        <v>54</v>
      </c>
      <c r="I9" s="128" t="s">
        <v>55</v>
      </c>
      <c r="J9" s="129" t="s">
        <v>56</v>
      </c>
    </row>
    <row r="10" spans="1:10" ht="24.95" customHeight="1" x14ac:dyDescent="0.2">
      <c r="A10" s="130" t="s">
        <v>137</v>
      </c>
      <c r="B10" s="71"/>
      <c r="C10" s="71"/>
      <c r="D10" s="71"/>
      <c r="E10" s="71"/>
      <c r="F10" s="71"/>
      <c r="G10" s="78"/>
      <c r="H10" s="71"/>
      <c r="I10" s="71"/>
      <c r="J10" s="131"/>
    </row>
    <row r="11" spans="1:10" ht="24.95" customHeight="1" x14ac:dyDescent="0.2">
      <c r="A11" s="132" t="s">
        <v>98</v>
      </c>
      <c r="B11" s="83">
        <f>B12+B13+B14+B15+B16</f>
        <v>1685719.3199999998</v>
      </c>
      <c r="C11" s="83">
        <v>2062597.24</v>
      </c>
      <c r="D11" s="83">
        <f t="shared" ref="D11:D16" si="0">C11/B11*100</f>
        <v>122.35709797761589</v>
      </c>
      <c r="E11" s="83">
        <v>2236574.27</v>
      </c>
      <c r="F11" s="84">
        <v>108.43</v>
      </c>
      <c r="G11" s="85">
        <v>2101998.27</v>
      </c>
      <c r="H11" s="84">
        <v>93.98</v>
      </c>
      <c r="I11" s="83">
        <v>2101998.27</v>
      </c>
      <c r="J11" s="133">
        <v>100</v>
      </c>
    </row>
    <row r="12" spans="1:10" ht="24.95" customHeight="1" x14ac:dyDescent="0.2">
      <c r="A12" s="134" t="s">
        <v>99</v>
      </c>
      <c r="B12" s="72">
        <v>1464736.88</v>
      </c>
      <c r="C12" s="72">
        <v>1821946.17</v>
      </c>
      <c r="D12" s="72">
        <f t="shared" si="0"/>
        <v>124.38726674240633</v>
      </c>
      <c r="E12" s="72">
        <v>1983966.22</v>
      </c>
      <c r="F12" s="73">
        <v>108.89</v>
      </c>
      <c r="G12" s="70">
        <v>1850590.22</v>
      </c>
      <c r="H12" s="73">
        <v>93.28</v>
      </c>
      <c r="I12" s="72">
        <v>1850590.22</v>
      </c>
      <c r="J12" s="135">
        <v>100</v>
      </c>
    </row>
    <row r="13" spans="1:10" ht="24.95" customHeight="1" x14ac:dyDescent="0.2">
      <c r="A13" s="134" t="s">
        <v>101</v>
      </c>
      <c r="B13" s="73">
        <v>48.32</v>
      </c>
      <c r="C13" s="73">
        <v>50</v>
      </c>
      <c r="D13" s="72">
        <f t="shared" si="0"/>
        <v>103.47682119205297</v>
      </c>
      <c r="E13" s="73">
        <v>50</v>
      </c>
      <c r="F13" s="73">
        <v>100</v>
      </c>
      <c r="G13" s="77">
        <v>50</v>
      </c>
      <c r="H13" s="73">
        <v>100</v>
      </c>
      <c r="I13" s="73">
        <v>50</v>
      </c>
      <c r="J13" s="135">
        <v>100</v>
      </c>
    </row>
    <row r="14" spans="1:10" ht="24.95" customHeight="1" x14ac:dyDescent="0.2">
      <c r="A14" s="134" t="s">
        <v>103</v>
      </c>
      <c r="B14" s="72">
        <v>84467</v>
      </c>
      <c r="C14" s="72">
        <v>91256.9</v>
      </c>
      <c r="D14" s="72">
        <f t="shared" si="0"/>
        <v>108.03852392058437</v>
      </c>
      <c r="E14" s="72">
        <v>101760.77</v>
      </c>
      <c r="F14" s="73">
        <v>111.51</v>
      </c>
      <c r="G14" s="70">
        <v>101760.77</v>
      </c>
      <c r="H14" s="73">
        <v>100</v>
      </c>
      <c r="I14" s="72">
        <v>101760.77</v>
      </c>
      <c r="J14" s="135">
        <v>100</v>
      </c>
    </row>
    <row r="15" spans="1:10" ht="24.95" customHeight="1" x14ac:dyDescent="0.2">
      <c r="A15" s="134" t="s">
        <v>106</v>
      </c>
      <c r="B15" s="72">
        <v>10700.22</v>
      </c>
      <c r="C15" s="72">
        <v>18661.02</v>
      </c>
      <c r="D15" s="72">
        <f t="shared" si="0"/>
        <v>174.39847031182538</v>
      </c>
      <c r="E15" s="72">
        <v>18940</v>
      </c>
      <c r="F15" s="73">
        <v>101.49</v>
      </c>
      <c r="G15" s="70">
        <v>17740</v>
      </c>
      <c r="H15" s="73">
        <v>93.66</v>
      </c>
      <c r="I15" s="72">
        <v>17740</v>
      </c>
      <c r="J15" s="135">
        <v>100</v>
      </c>
    </row>
    <row r="16" spans="1:10" ht="24.95" customHeight="1" x14ac:dyDescent="0.2">
      <c r="A16" s="134" t="s">
        <v>108</v>
      </c>
      <c r="B16" s="72">
        <v>125766.9</v>
      </c>
      <c r="C16" s="72">
        <v>130683.15</v>
      </c>
      <c r="D16" s="72">
        <f t="shared" si="0"/>
        <v>103.90901739646918</v>
      </c>
      <c r="E16" s="72">
        <v>131857.28</v>
      </c>
      <c r="F16" s="73">
        <v>100.9</v>
      </c>
      <c r="G16" s="70">
        <v>131857.28</v>
      </c>
      <c r="H16" s="73">
        <v>100</v>
      </c>
      <c r="I16" s="72">
        <v>131857.28</v>
      </c>
      <c r="J16" s="135">
        <v>100</v>
      </c>
    </row>
    <row r="17" spans="1:10" ht="24.95" customHeight="1" x14ac:dyDescent="0.2">
      <c r="A17" s="136" t="s">
        <v>113</v>
      </c>
      <c r="B17" s="88">
        <v>111.35</v>
      </c>
      <c r="C17" s="86"/>
      <c r="D17" s="125"/>
      <c r="E17" s="86"/>
      <c r="F17" s="86"/>
      <c r="G17" s="90"/>
      <c r="H17" s="86"/>
      <c r="I17" s="86"/>
      <c r="J17" s="137"/>
    </row>
    <row r="18" spans="1:10" ht="24.95" customHeight="1" x14ac:dyDescent="0.2">
      <c r="A18" s="138" t="s">
        <v>114</v>
      </c>
      <c r="B18" s="99">
        <v>111.35</v>
      </c>
      <c r="C18" s="100"/>
      <c r="D18" s="126"/>
      <c r="E18" s="100"/>
      <c r="F18" s="100"/>
      <c r="G18" s="101"/>
      <c r="H18" s="100"/>
      <c r="I18" s="100"/>
      <c r="J18" s="139"/>
    </row>
    <row r="19" spans="1:10" ht="24.95" customHeight="1" thickBot="1" x14ac:dyDescent="0.25">
      <c r="A19" s="140" t="s">
        <v>115</v>
      </c>
      <c r="B19" s="141">
        <f>B17+B11</f>
        <v>1685830.67</v>
      </c>
      <c r="C19" s="141">
        <v>2062597.24</v>
      </c>
      <c r="D19" s="141">
        <f>C19/B19*100</f>
        <v>122.3490162271161</v>
      </c>
      <c r="E19" s="141">
        <v>2236574.27</v>
      </c>
      <c r="F19" s="142">
        <v>108.43</v>
      </c>
      <c r="G19" s="143">
        <v>2101998.27</v>
      </c>
      <c r="H19" s="142">
        <v>93.98</v>
      </c>
      <c r="I19" s="141">
        <v>2101998.27</v>
      </c>
      <c r="J19" s="144">
        <v>100</v>
      </c>
    </row>
    <row r="20" spans="1:10" s="91" customFormat="1" ht="12" customHeight="1" x14ac:dyDescent="0.2">
      <c r="A20" s="95"/>
      <c r="B20" s="96"/>
      <c r="C20" s="96"/>
      <c r="D20" s="97"/>
      <c r="E20" s="96"/>
      <c r="F20" s="97"/>
      <c r="G20" s="98"/>
      <c r="H20" s="97"/>
      <c r="I20" s="96"/>
      <c r="J20" s="97"/>
    </row>
    <row r="21" spans="1:10" s="91" customFormat="1" ht="24.95" customHeight="1" x14ac:dyDescent="0.2">
      <c r="A21" s="183" t="s">
        <v>24</v>
      </c>
      <c r="B21" s="183"/>
      <c r="C21" s="183"/>
      <c r="D21" s="183"/>
      <c r="E21" s="183"/>
      <c r="F21" s="183"/>
      <c r="G21" s="183"/>
      <c r="H21" s="183"/>
      <c r="I21" s="96"/>
      <c r="J21" s="97"/>
    </row>
    <row r="22" spans="1:10" s="91" customFormat="1" ht="12" customHeight="1" thickBot="1" x14ac:dyDescent="0.25">
      <c r="A22" s="62"/>
      <c r="B22" s="62"/>
      <c r="C22" s="62"/>
      <c r="D22" s="62"/>
      <c r="E22" s="62"/>
      <c r="F22" s="62"/>
      <c r="G22" s="62"/>
      <c r="H22" s="62"/>
      <c r="I22" s="96"/>
      <c r="J22" s="97"/>
    </row>
    <row r="23" spans="1:10" s="91" customFormat="1" ht="40.5" customHeight="1" thickBot="1" x14ac:dyDescent="0.2">
      <c r="A23" s="127" t="s">
        <v>47</v>
      </c>
      <c r="B23" s="128" t="s">
        <v>48</v>
      </c>
      <c r="C23" s="128" t="s">
        <v>49</v>
      </c>
      <c r="D23" s="128" t="s">
        <v>50</v>
      </c>
      <c r="E23" s="128" t="s">
        <v>51</v>
      </c>
      <c r="F23" s="128" t="s">
        <v>52</v>
      </c>
      <c r="G23" s="128" t="s">
        <v>53</v>
      </c>
      <c r="H23" s="128" t="s">
        <v>54</v>
      </c>
      <c r="I23" s="128" t="s">
        <v>55</v>
      </c>
      <c r="J23" s="129" t="s">
        <v>56</v>
      </c>
    </row>
    <row r="24" spans="1:10" s="91" customFormat="1" ht="32.25" customHeight="1" x14ac:dyDescent="0.2">
      <c r="A24" s="130" t="s">
        <v>135</v>
      </c>
      <c r="B24" s="71"/>
      <c r="C24" s="71"/>
      <c r="D24" s="71"/>
      <c r="E24" s="71"/>
      <c r="F24" s="71"/>
      <c r="G24" s="78"/>
      <c r="H24" s="71"/>
      <c r="I24" s="71"/>
      <c r="J24" s="131"/>
    </row>
    <row r="25" spans="1:10" ht="24.95" customHeight="1" x14ac:dyDescent="0.2">
      <c r="A25" s="145" t="s">
        <v>62</v>
      </c>
      <c r="B25" s="92">
        <f>B26+B27+B28+B29+B30</f>
        <v>1689033.7099999997</v>
      </c>
      <c r="C25" s="92">
        <v>2059192.42</v>
      </c>
      <c r="D25" s="92">
        <f>C25/B25*100</f>
        <v>121.91541280724351</v>
      </c>
      <c r="E25" s="92">
        <v>2217528.9900000002</v>
      </c>
      <c r="F25" s="93">
        <v>107.69</v>
      </c>
      <c r="G25" s="94">
        <v>2083552.99</v>
      </c>
      <c r="H25" s="93">
        <v>93.96</v>
      </c>
      <c r="I25" s="92">
        <v>2083552.99</v>
      </c>
      <c r="J25" s="146">
        <v>100</v>
      </c>
    </row>
    <row r="26" spans="1:10" ht="24.95" customHeight="1" x14ac:dyDescent="0.2">
      <c r="A26" s="134" t="s">
        <v>70</v>
      </c>
      <c r="B26" s="72">
        <v>1340393.01</v>
      </c>
      <c r="C26" s="72">
        <v>1675170.31</v>
      </c>
      <c r="D26" s="72">
        <f>C26/B26*100</f>
        <v>124.9760553436488</v>
      </c>
      <c r="E26" s="72">
        <v>1834079.74</v>
      </c>
      <c r="F26" s="73">
        <v>109.49</v>
      </c>
      <c r="G26" s="70">
        <v>1705808.58</v>
      </c>
      <c r="H26" s="73">
        <v>93.01</v>
      </c>
      <c r="I26" s="72">
        <v>1705808.58</v>
      </c>
      <c r="J26" s="135">
        <v>100</v>
      </c>
    </row>
    <row r="27" spans="1:10" ht="24.95" customHeight="1" x14ac:dyDescent="0.2">
      <c r="A27" s="134" t="s">
        <v>63</v>
      </c>
      <c r="B27" s="72">
        <v>325916.46000000002</v>
      </c>
      <c r="C27" s="72">
        <v>360054.54</v>
      </c>
      <c r="D27" s="72">
        <f t="shared" ref="D27:D30" si="1">C27/B27*100</f>
        <v>110.47448784881865</v>
      </c>
      <c r="E27" s="72">
        <v>365708.79</v>
      </c>
      <c r="F27" s="73">
        <v>101.57</v>
      </c>
      <c r="G27" s="70">
        <v>360003.95</v>
      </c>
      <c r="H27" s="73">
        <v>98.44</v>
      </c>
      <c r="I27" s="72">
        <v>360003.95</v>
      </c>
      <c r="J27" s="135">
        <v>100</v>
      </c>
    </row>
    <row r="28" spans="1:10" ht="24.95" customHeight="1" x14ac:dyDescent="0.2">
      <c r="A28" s="134" t="s">
        <v>64</v>
      </c>
      <c r="B28" s="72">
        <v>1938.95</v>
      </c>
      <c r="C28" s="72">
        <v>2020.07</v>
      </c>
      <c r="D28" s="72">
        <f t="shared" si="1"/>
        <v>104.1837076768354</v>
      </c>
      <c r="E28" s="72">
        <v>1960.07</v>
      </c>
      <c r="F28" s="73">
        <v>97.03</v>
      </c>
      <c r="G28" s="70">
        <v>1960.07</v>
      </c>
      <c r="H28" s="73">
        <v>100</v>
      </c>
      <c r="I28" s="72">
        <v>1960.07</v>
      </c>
      <c r="J28" s="135">
        <v>100</v>
      </c>
    </row>
    <row r="29" spans="1:10" ht="24.95" customHeight="1" x14ac:dyDescent="0.2">
      <c r="A29" s="134" t="s">
        <v>71</v>
      </c>
      <c r="B29" s="72">
        <v>19901.89</v>
      </c>
      <c r="C29" s="72">
        <v>21115</v>
      </c>
      <c r="D29" s="72">
        <f t="shared" si="1"/>
        <v>106.09545123603839</v>
      </c>
      <c r="E29" s="72">
        <v>15000</v>
      </c>
      <c r="F29" s="73">
        <v>71.040000000000006</v>
      </c>
      <c r="G29" s="70">
        <v>15000</v>
      </c>
      <c r="H29" s="73">
        <v>100</v>
      </c>
      <c r="I29" s="72">
        <v>15000</v>
      </c>
      <c r="J29" s="135">
        <v>100</v>
      </c>
    </row>
    <row r="30" spans="1:10" ht="24.95" customHeight="1" x14ac:dyDescent="0.2">
      <c r="A30" s="134" t="s">
        <v>91</v>
      </c>
      <c r="B30" s="73">
        <v>883.4</v>
      </c>
      <c r="C30" s="73">
        <v>832.5</v>
      </c>
      <c r="D30" s="72">
        <f t="shared" si="1"/>
        <v>94.238170704097797</v>
      </c>
      <c r="E30" s="73">
        <v>780.39</v>
      </c>
      <c r="F30" s="73">
        <v>93.74</v>
      </c>
      <c r="G30" s="77">
        <v>780.39</v>
      </c>
      <c r="H30" s="73">
        <v>100</v>
      </c>
      <c r="I30" s="73">
        <v>780.39</v>
      </c>
      <c r="J30" s="135">
        <v>100</v>
      </c>
    </row>
    <row r="31" spans="1:10" ht="24.95" customHeight="1" x14ac:dyDescent="0.2">
      <c r="A31" s="136" t="s">
        <v>77</v>
      </c>
      <c r="B31" s="87">
        <f>B32+B33</f>
        <v>201835.25999999998</v>
      </c>
      <c r="C31" s="87">
        <v>10284.540000000001</v>
      </c>
      <c r="D31" s="87">
        <f>C31/B31*100</f>
        <v>5.0955120527503475</v>
      </c>
      <c r="E31" s="87">
        <v>19645.28</v>
      </c>
      <c r="F31" s="88">
        <v>191.02</v>
      </c>
      <c r="G31" s="89">
        <v>18445.28</v>
      </c>
      <c r="H31" s="88">
        <v>93.89</v>
      </c>
      <c r="I31" s="87">
        <v>18445.28</v>
      </c>
      <c r="J31" s="147">
        <v>100</v>
      </c>
    </row>
    <row r="32" spans="1:10" ht="24.95" customHeight="1" x14ac:dyDescent="0.2">
      <c r="A32" s="134" t="s">
        <v>78</v>
      </c>
      <c r="B32" s="72">
        <v>14244.83</v>
      </c>
      <c r="C32" s="72">
        <v>10284.540000000001</v>
      </c>
      <c r="D32" s="72">
        <f>C32/B32*100</f>
        <v>72.198404614165284</v>
      </c>
      <c r="E32" s="72">
        <v>19645.28</v>
      </c>
      <c r="F32" s="73">
        <v>191.02</v>
      </c>
      <c r="G32" s="70">
        <v>18445.28</v>
      </c>
      <c r="H32" s="73">
        <v>93.89</v>
      </c>
      <c r="I32" s="72">
        <v>18445.28</v>
      </c>
      <c r="J32" s="135">
        <v>100</v>
      </c>
    </row>
    <row r="33" spans="1:10" ht="24.95" customHeight="1" thickBot="1" x14ac:dyDescent="0.25">
      <c r="A33" s="148" t="s">
        <v>96</v>
      </c>
      <c r="B33" s="149">
        <v>187590.43</v>
      </c>
      <c r="C33" s="150"/>
      <c r="D33" s="149">
        <f>C33/B33*100</f>
        <v>0</v>
      </c>
      <c r="E33" s="150"/>
      <c r="F33" s="150"/>
      <c r="G33" s="151"/>
      <c r="H33" s="150"/>
      <c r="I33" s="150"/>
      <c r="J33" s="152"/>
    </row>
    <row r="34" spans="1:10" ht="24.95" customHeight="1" thickBot="1" x14ac:dyDescent="0.25">
      <c r="A34" s="206" t="s">
        <v>119</v>
      </c>
      <c r="B34" s="207">
        <f>B25+B31</f>
        <v>1890868.9699999997</v>
      </c>
      <c r="C34" s="207">
        <v>2069476.96</v>
      </c>
      <c r="D34" s="207">
        <f>C34/B34*100</f>
        <v>109.4458152750796</v>
      </c>
      <c r="E34" s="207">
        <v>2237174.27</v>
      </c>
      <c r="F34" s="208">
        <v>108.1</v>
      </c>
      <c r="G34" s="209">
        <v>2101998.27</v>
      </c>
      <c r="H34" s="208">
        <v>93.96</v>
      </c>
      <c r="I34" s="207">
        <v>2101998.27</v>
      </c>
      <c r="J34" s="210">
        <v>100</v>
      </c>
    </row>
    <row r="35" spans="1:10" ht="24.95" customHeight="1" x14ac:dyDescent="0.15"/>
    <row r="36" spans="1:10" ht="24.95" customHeight="1" x14ac:dyDescent="0.15"/>
  </sheetData>
  <mergeCells count="6">
    <mergeCell ref="A21:H21"/>
    <mergeCell ref="A8:J8"/>
    <mergeCell ref="A1:H1"/>
    <mergeCell ref="A3:H3"/>
    <mergeCell ref="A5:H5"/>
    <mergeCell ref="A7:H7"/>
  </mergeCells>
  <pageMargins left="0.75" right="0.75" top="1" bottom="1" header="0.5" footer="0.5"/>
  <pageSetup paperSize="9"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view="pageBreakPreview" topLeftCell="A37" zoomScale="87" zoomScaleNormal="100" zoomScaleSheetLayoutView="87" workbookViewId="0">
      <selection activeCell="A29" sqref="A29"/>
    </sheetView>
  </sheetViews>
  <sheetFormatPr defaultRowHeight="11.25" x14ac:dyDescent="0.15"/>
  <cols>
    <col min="1" max="1" width="49.140625" style="63" customWidth="1"/>
    <col min="2" max="2" width="16.7109375" style="63" customWidth="1"/>
    <col min="3" max="3" width="16.42578125" style="63" customWidth="1"/>
    <col min="4" max="4" width="12.28515625" style="63" customWidth="1"/>
    <col min="5" max="5" width="15.28515625" style="63" customWidth="1"/>
    <col min="6" max="6" width="12.140625" style="63" customWidth="1"/>
    <col min="7" max="7" width="16.7109375" style="63" customWidth="1"/>
    <col min="8" max="8" width="12.42578125" style="63" customWidth="1"/>
    <col min="9" max="9" width="16.28515625" style="63" customWidth="1"/>
    <col min="10" max="10" width="11.42578125" style="63" customWidth="1"/>
    <col min="11" max="16384" width="9.140625" style="63"/>
  </cols>
  <sheetData>
    <row r="1" spans="1:10" ht="60.75" customHeight="1" x14ac:dyDescent="0.15">
      <c r="B1" s="183" t="s">
        <v>121</v>
      </c>
      <c r="C1" s="183"/>
      <c r="D1" s="183"/>
      <c r="E1" s="183"/>
      <c r="F1" s="183"/>
      <c r="G1" s="183"/>
    </row>
    <row r="2" spans="1:10" ht="15.75" x14ac:dyDescent="0.15">
      <c r="B2" s="183" t="s">
        <v>10</v>
      </c>
      <c r="C2" s="183"/>
      <c r="D2" s="183"/>
      <c r="E2" s="183"/>
      <c r="F2" s="183"/>
      <c r="G2" s="183"/>
    </row>
    <row r="3" spans="1:10" ht="12" customHeight="1" x14ac:dyDescent="0.25">
      <c r="B3"/>
      <c r="C3" s="20"/>
      <c r="D3" s="20"/>
      <c r="E3" s="20"/>
      <c r="F3" s="5"/>
      <c r="G3" s="5"/>
    </row>
    <row r="4" spans="1:10" ht="15.75" x14ac:dyDescent="0.15">
      <c r="B4" s="183" t="s">
        <v>3</v>
      </c>
      <c r="C4" s="183"/>
      <c r="D4" s="183"/>
      <c r="E4" s="183"/>
      <c r="F4" s="183"/>
      <c r="G4" s="183"/>
    </row>
    <row r="5" spans="1:10" ht="9" customHeight="1" x14ac:dyDescent="0.15">
      <c r="B5" s="20"/>
      <c r="C5" s="20"/>
      <c r="D5" s="20"/>
      <c r="E5" s="20"/>
      <c r="F5" s="5"/>
      <c r="G5" s="5"/>
    </row>
    <row r="6" spans="1:10" ht="15.75" x14ac:dyDescent="0.15">
      <c r="B6" s="183" t="s">
        <v>25</v>
      </c>
      <c r="C6" s="183"/>
      <c r="D6" s="183"/>
      <c r="E6" s="183"/>
      <c r="F6" s="183"/>
      <c r="G6" s="183"/>
    </row>
    <row r="7" spans="1:10" ht="11.25" customHeight="1" x14ac:dyDescent="0.15">
      <c r="A7" s="202"/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1.25" customHeight="1" x14ac:dyDescent="0.15">
      <c r="A8" s="80"/>
    </row>
    <row r="9" spans="1:10" ht="11.25" customHeight="1" thickBot="1" x14ac:dyDescent="0.2">
      <c r="A9" s="80"/>
    </row>
    <row r="10" spans="1:10" ht="40.5" customHeight="1" thickBot="1" x14ac:dyDescent="0.2">
      <c r="A10" s="153" t="s">
        <v>47</v>
      </c>
      <c r="B10" s="154" t="s">
        <v>48</v>
      </c>
      <c r="C10" s="154" t="s">
        <v>49</v>
      </c>
      <c r="D10" s="154" t="s">
        <v>50</v>
      </c>
      <c r="E10" s="154" t="s">
        <v>51</v>
      </c>
      <c r="F10" s="154" t="s">
        <v>52</v>
      </c>
      <c r="G10" s="154" t="s">
        <v>53</v>
      </c>
      <c r="H10" s="154" t="s">
        <v>54</v>
      </c>
      <c r="I10" s="154" t="s">
        <v>55</v>
      </c>
      <c r="J10" s="155" t="s">
        <v>56</v>
      </c>
    </row>
    <row r="11" spans="1:10" ht="24.95" customHeight="1" x14ac:dyDescent="0.2">
      <c r="A11" s="136" t="s">
        <v>137</v>
      </c>
      <c r="B11" s="86"/>
      <c r="C11" s="86"/>
      <c r="D11" s="86"/>
      <c r="E11" s="86"/>
      <c r="F11" s="86"/>
      <c r="G11" s="90"/>
      <c r="H11" s="86"/>
      <c r="I11" s="86"/>
      <c r="J11" s="137"/>
    </row>
    <row r="12" spans="1:10" ht="24.95" customHeight="1" x14ac:dyDescent="0.2">
      <c r="A12" s="156" t="s">
        <v>129</v>
      </c>
      <c r="B12" s="68">
        <v>16272.88</v>
      </c>
      <c r="C12" s="68">
        <v>14376.4</v>
      </c>
      <c r="D12" s="68">
        <f>C12/B12*100</f>
        <v>88.345763011833185</v>
      </c>
      <c r="E12" s="68">
        <v>15040.92</v>
      </c>
      <c r="F12" s="69">
        <v>104.62</v>
      </c>
      <c r="G12" s="70">
        <v>15040.92</v>
      </c>
      <c r="H12" s="69">
        <v>100</v>
      </c>
      <c r="I12" s="68">
        <v>15040.92</v>
      </c>
      <c r="J12" s="157">
        <v>100</v>
      </c>
    </row>
    <row r="13" spans="1:10" ht="24.95" customHeight="1" x14ac:dyDescent="0.2">
      <c r="A13" s="156" t="s">
        <v>109</v>
      </c>
      <c r="B13" s="68">
        <v>16272.88</v>
      </c>
      <c r="C13" s="68">
        <v>14376.4</v>
      </c>
      <c r="D13" s="68">
        <f t="shared" ref="D13:D26" si="0">C13/B13*100</f>
        <v>88.345763011833185</v>
      </c>
      <c r="E13" s="68">
        <v>15040.92</v>
      </c>
      <c r="F13" s="69">
        <v>104.62</v>
      </c>
      <c r="G13" s="70">
        <v>15040.92</v>
      </c>
      <c r="H13" s="69">
        <v>100</v>
      </c>
      <c r="I13" s="68">
        <v>15040.92</v>
      </c>
      <c r="J13" s="157">
        <v>100</v>
      </c>
    </row>
    <row r="14" spans="1:10" ht="24.95" customHeight="1" x14ac:dyDescent="0.2">
      <c r="A14" s="156" t="s">
        <v>130</v>
      </c>
      <c r="B14" s="68">
        <v>9969.19</v>
      </c>
      <c r="C14" s="68">
        <v>10580.48</v>
      </c>
      <c r="D14" s="68">
        <f t="shared" si="0"/>
        <v>106.13179205131007</v>
      </c>
      <c r="E14" s="68">
        <v>14790</v>
      </c>
      <c r="F14" s="69">
        <v>139.79</v>
      </c>
      <c r="G14" s="70">
        <v>14790</v>
      </c>
      <c r="H14" s="69">
        <v>100</v>
      </c>
      <c r="I14" s="68">
        <v>14790</v>
      </c>
      <c r="J14" s="157">
        <v>100</v>
      </c>
    </row>
    <row r="15" spans="1:10" ht="24.95" customHeight="1" x14ac:dyDescent="0.2">
      <c r="A15" s="156" t="s">
        <v>102</v>
      </c>
      <c r="B15" s="68">
        <v>9969.19</v>
      </c>
      <c r="C15" s="68">
        <v>10580.48</v>
      </c>
      <c r="D15" s="68">
        <f t="shared" si="0"/>
        <v>106.13179205131007</v>
      </c>
      <c r="E15" s="68">
        <v>14790</v>
      </c>
      <c r="F15" s="69">
        <v>139.79</v>
      </c>
      <c r="G15" s="70">
        <v>14790</v>
      </c>
      <c r="H15" s="69">
        <v>100</v>
      </c>
      <c r="I15" s="68">
        <v>14790</v>
      </c>
      <c r="J15" s="157">
        <v>100</v>
      </c>
    </row>
    <row r="16" spans="1:10" ht="24.95" customHeight="1" x14ac:dyDescent="0.2">
      <c r="A16" s="156" t="s">
        <v>131</v>
      </c>
      <c r="B16" s="68">
        <f>B17+B18</f>
        <v>182176.5</v>
      </c>
      <c r="C16" s="68">
        <v>199406.07999999999</v>
      </c>
      <c r="D16" s="68">
        <f t="shared" si="0"/>
        <v>109.45763037493859</v>
      </c>
      <c r="E16" s="68">
        <v>203760.77</v>
      </c>
      <c r="F16" s="69">
        <v>102.18</v>
      </c>
      <c r="G16" s="70">
        <v>203760.77</v>
      </c>
      <c r="H16" s="69">
        <v>100</v>
      </c>
      <c r="I16" s="68">
        <v>203760.77</v>
      </c>
      <c r="J16" s="157">
        <v>100</v>
      </c>
    </row>
    <row r="17" spans="1:10" ht="24.95" customHeight="1" x14ac:dyDescent="0.2">
      <c r="A17" s="156" t="s">
        <v>104</v>
      </c>
      <c r="B17" s="68">
        <v>84349.96</v>
      </c>
      <c r="C17" s="68">
        <v>90956.9</v>
      </c>
      <c r="D17" s="68">
        <f t="shared" si="0"/>
        <v>107.83277194203767</v>
      </c>
      <c r="E17" s="68">
        <v>101460.77</v>
      </c>
      <c r="F17" s="69">
        <v>111.55</v>
      </c>
      <c r="G17" s="70">
        <v>101460.77</v>
      </c>
      <c r="H17" s="69">
        <v>100</v>
      </c>
      <c r="I17" s="68">
        <v>101460.77</v>
      </c>
      <c r="J17" s="157">
        <v>100</v>
      </c>
    </row>
    <row r="18" spans="1:10" ht="24.95" customHeight="1" x14ac:dyDescent="0.2">
      <c r="A18" s="156" t="s">
        <v>110</v>
      </c>
      <c r="B18" s="68">
        <v>97826.54</v>
      </c>
      <c r="C18" s="68">
        <v>108449.18</v>
      </c>
      <c r="D18" s="68">
        <f t="shared" si="0"/>
        <v>110.8586483790595</v>
      </c>
      <c r="E18" s="68">
        <v>102300</v>
      </c>
      <c r="F18" s="69">
        <v>94.33</v>
      </c>
      <c r="G18" s="70">
        <v>102300</v>
      </c>
      <c r="H18" s="69">
        <v>100</v>
      </c>
      <c r="I18" s="68">
        <v>102300</v>
      </c>
      <c r="J18" s="157">
        <v>100</v>
      </c>
    </row>
    <row r="19" spans="1:10" ht="24.95" customHeight="1" x14ac:dyDescent="0.2">
      <c r="A19" s="156" t="s">
        <v>132</v>
      </c>
      <c r="B19" s="68">
        <f>B20+B21+B22</f>
        <v>1476404.3599999999</v>
      </c>
      <c r="C19" s="68">
        <v>1829803.74</v>
      </c>
      <c r="D19" s="68">
        <f t="shared" si="0"/>
        <v>123.93648986514781</v>
      </c>
      <c r="E19" s="68">
        <v>1998482.58</v>
      </c>
      <c r="F19" s="69">
        <v>109.22</v>
      </c>
      <c r="G19" s="70">
        <v>1865106.58</v>
      </c>
      <c r="H19" s="69">
        <v>93.33</v>
      </c>
      <c r="I19" s="68">
        <v>1865106.58</v>
      </c>
      <c r="J19" s="157">
        <v>100</v>
      </c>
    </row>
    <row r="20" spans="1:10" ht="24.95" customHeight="1" x14ac:dyDescent="0.2">
      <c r="A20" s="156" t="s">
        <v>111</v>
      </c>
      <c r="B20" s="68">
        <v>10691.41</v>
      </c>
      <c r="C20" s="68">
        <v>6197.57</v>
      </c>
      <c r="D20" s="68">
        <f t="shared" si="0"/>
        <v>57.967751681022428</v>
      </c>
      <c r="E20" s="68">
        <v>14516.36</v>
      </c>
      <c r="F20" s="69">
        <v>234.23</v>
      </c>
      <c r="G20" s="70">
        <v>14516.36</v>
      </c>
      <c r="H20" s="69">
        <v>100</v>
      </c>
      <c r="I20" s="68">
        <v>14516.36</v>
      </c>
      <c r="J20" s="157">
        <v>100</v>
      </c>
    </row>
    <row r="21" spans="1:10" ht="24.95" customHeight="1" x14ac:dyDescent="0.2">
      <c r="A21" s="156" t="s">
        <v>100</v>
      </c>
      <c r="B21" s="68">
        <v>1464736.88</v>
      </c>
      <c r="C21" s="68">
        <v>1821946.17</v>
      </c>
      <c r="D21" s="68">
        <f t="shared" si="0"/>
        <v>124.38726674240633</v>
      </c>
      <c r="E21" s="68">
        <v>1983966.22</v>
      </c>
      <c r="F21" s="69">
        <v>108.89</v>
      </c>
      <c r="G21" s="70">
        <v>1850590.22</v>
      </c>
      <c r="H21" s="69">
        <v>93.28</v>
      </c>
      <c r="I21" s="68">
        <v>1850590.22</v>
      </c>
      <c r="J21" s="157">
        <v>100</v>
      </c>
    </row>
    <row r="22" spans="1:10" ht="24.95" customHeight="1" x14ac:dyDescent="0.2">
      <c r="A22" s="156" t="s">
        <v>112</v>
      </c>
      <c r="B22" s="68">
        <v>976.07</v>
      </c>
      <c r="C22" s="68">
        <v>1660</v>
      </c>
      <c r="D22" s="68">
        <f t="shared" si="0"/>
        <v>170.06976958619771</v>
      </c>
      <c r="E22" s="67"/>
      <c r="F22" s="67"/>
      <c r="G22" s="78"/>
      <c r="H22" s="67"/>
      <c r="I22" s="67"/>
      <c r="J22" s="158"/>
    </row>
    <row r="23" spans="1:10" ht="24.95" customHeight="1" x14ac:dyDescent="0.2">
      <c r="A23" s="156" t="s">
        <v>133</v>
      </c>
      <c r="B23" s="69">
        <v>779.35</v>
      </c>
      <c r="C23" s="68">
        <v>8130.54</v>
      </c>
      <c r="D23" s="68">
        <f t="shared" si="0"/>
        <v>1043.2462949894143</v>
      </c>
      <c r="E23" s="68">
        <v>4200</v>
      </c>
      <c r="F23" s="69">
        <v>51.66</v>
      </c>
      <c r="G23" s="70">
        <v>3000</v>
      </c>
      <c r="H23" s="69">
        <v>71.430000000000007</v>
      </c>
      <c r="I23" s="68">
        <v>3000</v>
      </c>
      <c r="J23" s="157">
        <v>100</v>
      </c>
    </row>
    <row r="24" spans="1:10" ht="24.95" customHeight="1" x14ac:dyDescent="0.2">
      <c r="A24" s="156" t="s">
        <v>107</v>
      </c>
      <c r="B24" s="69">
        <v>779.35</v>
      </c>
      <c r="C24" s="68">
        <v>8130.54</v>
      </c>
      <c r="D24" s="68">
        <f t="shared" si="0"/>
        <v>1043.2462949894143</v>
      </c>
      <c r="E24" s="68">
        <v>4200</v>
      </c>
      <c r="F24" s="69">
        <v>51.66</v>
      </c>
      <c r="G24" s="70">
        <v>3000</v>
      </c>
      <c r="H24" s="69">
        <v>71.430000000000007</v>
      </c>
      <c r="I24" s="68">
        <v>3000</v>
      </c>
      <c r="J24" s="157">
        <v>100</v>
      </c>
    </row>
    <row r="25" spans="1:10" ht="24.95" customHeight="1" x14ac:dyDescent="0.2">
      <c r="A25" s="156" t="s">
        <v>134</v>
      </c>
      <c r="B25" s="69">
        <v>228.39</v>
      </c>
      <c r="C25" s="69">
        <v>300</v>
      </c>
      <c r="D25" s="68">
        <f t="shared" si="0"/>
        <v>131.35426244581637</v>
      </c>
      <c r="E25" s="69">
        <v>300</v>
      </c>
      <c r="F25" s="69">
        <v>100</v>
      </c>
      <c r="G25" s="77">
        <v>300</v>
      </c>
      <c r="H25" s="69">
        <v>100</v>
      </c>
      <c r="I25" s="69">
        <v>300</v>
      </c>
      <c r="J25" s="157">
        <v>100</v>
      </c>
    </row>
    <row r="26" spans="1:10" ht="24.95" customHeight="1" x14ac:dyDescent="0.2">
      <c r="A26" s="159" t="s">
        <v>105</v>
      </c>
      <c r="B26" s="109">
        <v>228.39</v>
      </c>
      <c r="C26" s="109">
        <v>300</v>
      </c>
      <c r="D26" s="68">
        <f t="shared" si="0"/>
        <v>131.35426244581637</v>
      </c>
      <c r="E26" s="109">
        <v>300</v>
      </c>
      <c r="F26" s="109">
        <v>100</v>
      </c>
      <c r="G26" s="110">
        <v>300</v>
      </c>
      <c r="H26" s="109">
        <v>100</v>
      </c>
      <c r="I26" s="109">
        <v>300</v>
      </c>
      <c r="J26" s="160">
        <v>100</v>
      </c>
    </row>
    <row r="27" spans="1:10" ht="24.95" customHeight="1" thickBot="1" x14ac:dyDescent="0.25">
      <c r="A27" s="161" t="s">
        <v>115</v>
      </c>
      <c r="B27" s="162">
        <f>B12+B14+B16+B19+B23+B25</f>
        <v>1685830.67</v>
      </c>
      <c r="C27" s="162">
        <v>2062597.24</v>
      </c>
      <c r="D27" s="162">
        <f>C27/B27*100</f>
        <v>122.3490162271161</v>
      </c>
      <c r="E27" s="162">
        <v>2236574.27</v>
      </c>
      <c r="F27" s="163">
        <v>108.43</v>
      </c>
      <c r="G27" s="164">
        <v>2101998.27</v>
      </c>
      <c r="H27" s="163">
        <v>93.98</v>
      </c>
      <c r="I27" s="162">
        <v>2101998.27</v>
      </c>
      <c r="J27" s="165">
        <v>100</v>
      </c>
    </row>
    <row r="28" spans="1:10" ht="24.95" customHeight="1" x14ac:dyDescent="0.2">
      <c r="A28" s="105"/>
      <c r="B28" s="106"/>
      <c r="C28" s="106"/>
      <c r="D28" s="107"/>
      <c r="E28" s="106"/>
      <c r="F28" s="107"/>
      <c r="G28" s="108"/>
      <c r="H28" s="107"/>
      <c r="I28" s="106"/>
      <c r="J28" s="107"/>
    </row>
    <row r="29" spans="1:10" ht="24.95" customHeight="1" x14ac:dyDescent="0.2">
      <c r="A29" s="105"/>
      <c r="B29" s="183" t="s">
        <v>136</v>
      </c>
      <c r="C29" s="183"/>
      <c r="D29" s="183"/>
      <c r="E29" s="183"/>
      <c r="F29" s="183"/>
      <c r="G29" s="183"/>
      <c r="H29" s="107"/>
      <c r="I29" s="106"/>
      <c r="J29" s="107"/>
    </row>
    <row r="30" spans="1:10" ht="24.95" customHeight="1" thickBot="1" x14ac:dyDescent="0.25">
      <c r="A30" s="105"/>
      <c r="B30" s="106"/>
      <c r="C30" s="106"/>
      <c r="D30" s="107"/>
      <c r="E30" s="106"/>
      <c r="F30" s="107"/>
      <c r="G30" s="108"/>
      <c r="H30" s="107"/>
      <c r="I30" s="106"/>
      <c r="J30" s="107"/>
    </row>
    <row r="31" spans="1:10" ht="39" customHeight="1" thickBot="1" x14ac:dyDescent="0.2">
      <c r="A31" s="153" t="s">
        <v>47</v>
      </c>
      <c r="B31" s="154" t="s">
        <v>48</v>
      </c>
      <c r="C31" s="154" t="s">
        <v>49</v>
      </c>
      <c r="D31" s="154" t="s">
        <v>50</v>
      </c>
      <c r="E31" s="154" t="s">
        <v>51</v>
      </c>
      <c r="F31" s="154" t="s">
        <v>52</v>
      </c>
      <c r="G31" s="154" t="s">
        <v>53</v>
      </c>
      <c r="H31" s="154" t="s">
        <v>54</v>
      </c>
      <c r="I31" s="154" t="s">
        <v>55</v>
      </c>
      <c r="J31" s="155" t="s">
        <v>56</v>
      </c>
    </row>
    <row r="32" spans="1:10" ht="24.95" customHeight="1" x14ac:dyDescent="0.2">
      <c r="A32" s="166" t="s">
        <v>135</v>
      </c>
      <c r="B32" s="112"/>
      <c r="C32" s="112"/>
      <c r="D32" s="113"/>
      <c r="E32" s="112"/>
      <c r="F32" s="113"/>
      <c r="G32" s="114"/>
      <c r="H32" s="113"/>
      <c r="I32" s="112"/>
      <c r="J32" s="167"/>
    </row>
    <row r="33" spans="1:10" ht="24.95" customHeight="1" x14ac:dyDescent="0.2">
      <c r="A33" s="168" t="s">
        <v>129</v>
      </c>
      <c r="B33" s="102">
        <v>16272.88</v>
      </c>
      <c r="C33" s="102">
        <v>14376.4</v>
      </c>
      <c r="D33" s="102">
        <f>C33/B33*100</f>
        <v>88.345763011833185</v>
      </c>
      <c r="E33" s="102">
        <v>15040.92</v>
      </c>
      <c r="F33" s="103">
        <v>104.62</v>
      </c>
      <c r="G33" s="104">
        <v>15040.92</v>
      </c>
      <c r="H33" s="103">
        <v>100</v>
      </c>
      <c r="I33" s="102">
        <v>15040.92</v>
      </c>
      <c r="J33" s="169">
        <v>100</v>
      </c>
    </row>
    <row r="34" spans="1:10" ht="24.95" customHeight="1" x14ac:dyDescent="0.2">
      <c r="A34" s="156" t="s">
        <v>109</v>
      </c>
      <c r="B34" s="68">
        <v>16272.88</v>
      </c>
      <c r="C34" s="68">
        <v>14376.4</v>
      </c>
      <c r="D34" s="102">
        <f t="shared" ref="D34:D50" si="1">C34/B34*100</f>
        <v>88.345763011833185</v>
      </c>
      <c r="E34" s="68">
        <v>15040.92</v>
      </c>
      <c r="F34" s="69">
        <v>104.62</v>
      </c>
      <c r="G34" s="70">
        <v>15040.92</v>
      </c>
      <c r="H34" s="69">
        <v>100</v>
      </c>
      <c r="I34" s="68">
        <v>15040.92</v>
      </c>
      <c r="J34" s="157">
        <v>100</v>
      </c>
    </row>
    <row r="35" spans="1:10" ht="24.95" customHeight="1" x14ac:dyDescent="0.2">
      <c r="A35" s="156" t="s">
        <v>130</v>
      </c>
      <c r="B35" s="68">
        <v>10242.120000000001</v>
      </c>
      <c r="C35" s="68">
        <v>11541.71</v>
      </c>
      <c r="D35" s="102">
        <f t="shared" si="1"/>
        <v>112.68868164012918</v>
      </c>
      <c r="E35" s="68">
        <v>14790</v>
      </c>
      <c r="F35" s="69">
        <v>128.13999999999999</v>
      </c>
      <c r="G35" s="70">
        <v>14790</v>
      </c>
      <c r="H35" s="69">
        <v>100</v>
      </c>
      <c r="I35" s="68">
        <v>14790</v>
      </c>
      <c r="J35" s="157">
        <v>100</v>
      </c>
    </row>
    <row r="36" spans="1:10" ht="24.95" customHeight="1" x14ac:dyDescent="0.2">
      <c r="A36" s="156" t="s">
        <v>102</v>
      </c>
      <c r="B36" s="68">
        <v>9007.9599999999991</v>
      </c>
      <c r="C36" s="68">
        <v>10580.48</v>
      </c>
      <c r="D36" s="102">
        <f t="shared" si="1"/>
        <v>117.45700469362654</v>
      </c>
      <c r="E36" s="68">
        <v>14790</v>
      </c>
      <c r="F36" s="69">
        <v>139.79</v>
      </c>
      <c r="G36" s="70">
        <v>14790</v>
      </c>
      <c r="H36" s="69">
        <v>100</v>
      </c>
      <c r="I36" s="68">
        <v>14790</v>
      </c>
      <c r="J36" s="157">
        <v>100</v>
      </c>
    </row>
    <row r="37" spans="1:10" ht="24.95" customHeight="1" x14ac:dyDescent="0.2">
      <c r="A37" s="156" t="s">
        <v>117</v>
      </c>
      <c r="B37" s="68">
        <v>1234.1600000000001</v>
      </c>
      <c r="C37" s="69">
        <v>961.23</v>
      </c>
      <c r="D37" s="102">
        <f t="shared" si="1"/>
        <v>77.88536332404226</v>
      </c>
      <c r="E37" s="67"/>
      <c r="F37" s="67"/>
      <c r="G37" s="78"/>
      <c r="H37" s="67"/>
      <c r="I37" s="67"/>
      <c r="J37" s="158"/>
    </row>
    <row r="38" spans="1:10" ht="24.95" customHeight="1" x14ac:dyDescent="0.2">
      <c r="A38" s="156" t="s">
        <v>131</v>
      </c>
      <c r="B38" s="68">
        <f>B39+B40+B41</f>
        <v>185122.05</v>
      </c>
      <c r="C38" s="68">
        <v>202310.78</v>
      </c>
      <c r="D38" s="102">
        <f t="shared" si="1"/>
        <v>109.28507976224336</v>
      </c>
      <c r="E38" s="68">
        <v>204360.77</v>
      </c>
      <c r="F38" s="69">
        <v>101.01</v>
      </c>
      <c r="G38" s="70">
        <v>203760.77</v>
      </c>
      <c r="H38" s="69">
        <v>99.71</v>
      </c>
      <c r="I38" s="68">
        <v>203760.77</v>
      </c>
      <c r="J38" s="157">
        <v>100</v>
      </c>
    </row>
    <row r="39" spans="1:10" ht="24.95" customHeight="1" x14ac:dyDescent="0.2">
      <c r="A39" s="156" t="s">
        <v>104</v>
      </c>
      <c r="B39" s="68">
        <v>81445.259999999995</v>
      </c>
      <c r="C39" s="68">
        <v>90956.9</v>
      </c>
      <c r="D39" s="102">
        <f t="shared" si="1"/>
        <v>111.67856791174833</v>
      </c>
      <c r="E39" s="68">
        <v>101460.77</v>
      </c>
      <c r="F39" s="69">
        <v>111.55</v>
      </c>
      <c r="G39" s="70">
        <v>101460.77</v>
      </c>
      <c r="H39" s="69">
        <v>100</v>
      </c>
      <c r="I39" s="68">
        <v>101460.77</v>
      </c>
      <c r="J39" s="157">
        <v>100</v>
      </c>
    </row>
    <row r="40" spans="1:10" ht="24.95" customHeight="1" x14ac:dyDescent="0.2">
      <c r="A40" s="156" t="s">
        <v>110</v>
      </c>
      <c r="B40" s="68">
        <v>97826.54</v>
      </c>
      <c r="C40" s="68">
        <v>108449.18</v>
      </c>
      <c r="D40" s="102">
        <f t="shared" si="1"/>
        <v>110.8586483790595</v>
      </c>
      <c r="E40" s="68">
        <v>102300</v>
      </c>
      <c r="F40" s="69">
        <v>94.33</v>
      </c>
      <c r="G40" s="70">
        <v>102300</v>
      </c>
      <c r="H40" s="69">
        <v>100</v>
      </c>
      <c r="I40" s="68">
        <v>102300</v>
      </c>
      <c r="J40" s="157">
        <v>100</v>
      </c>
    </row>
    <row r="41" spans="1:10" ht="24.95" customHeight="1" x14ac:dyDescent="0.2">
      <c r="A41" s="156" t="s">
        <v>116</v>
      </c>
      <c r="B41" s="68">
        <v>5850.25</v>
      </c>
      <c r="C41" s="68">
        <v>2904.7</v>
      </c>
      <c r="D41" s="102">
        <f t="shared" si="1"/>
        <v>49.650869620956364</v>
      </c>
      <c r="E41" s="69">
        <v>600</v>
      </c>
      <c r="F41" s="69">
        <v>20.66</v>
      </c>
      <c r="G41" s="78"/>
      <c r="H41" s="67"/>
      <c r="I41" s="67"/>
      <c r="J41" s="158"/>
    </row>
    <row r="42" spans="1:10" ht="24.95" customHeight="1" x14ac:dyDescent="0.2">
      <c r="A42" s="156" t="s">
        <v>132</v>
      </c>
      <c r="B42" s="68">
        <v>1476440.75</v>
      </c>
      <c r="C42" s="68">
        <v>1832817.53</v>
      </c>
      <c r="D42" s="102">
        <f t="shared" si="1"/>
        <v>124.1375605489079</v>
      </c>
      <c r="E42" s="68">
        <v>1998482.58</v>
      </c>
      <c r="F42" s="69">
        <v>109.04</v>
      </c>
      <c r="G42" s="70">
        <v>1865106.58</v>
      </c>
      <c r="H42" s="69">
        <v>93.33</v>
      </c>
      <c r="I42" s="68">
        <v>1865106.58</v>
      </c>
      <c r="J42" s="157">
        <v>100</v>
      </c>
    </row>
    <row r="43" spans="1:10" ht="24.95" customHeight="1" x14ac:dyDescent="0.2">
      <c r="A43" s="156" t="s">
        <v>111</v>
      </c>
      <c r="B43" s="68">
        <v>10691.41</v>
      </c>
      <c r="C43" s="68">
        <v>6197.57</v>
      </c>
      <c r="D43" s="102">
        <f t="shared" si="1"/>
        <v>57.967751681022428</v>
      </c>
      <c r="E43" s="68">
        <v>14516.36</v>
      </c>
      <c r="F43" s="69">
        <v>234.23</v>
      </c>
      <c r="G43" s="70">
        <v>14516.36</v>
      </c>
      <c r="H43" s="69">
        <v>100</v>
      </c>
      <c r="I43" s="68">
        <v>14516.36</v>
      </c>
      <c r="J43" s="157">
        <v>100</v>
      </c>
    </row>
    <row r="44" spans="1:10" ht="24.95" customHeight="1" x14ac:dyDescent="0.2">
      <c r="A44" s="156" t="s">
        <v>100</v>
      </c>
      <c r="B44" s="68">
        <v>1461363.02</v>
      </c>
      <c r="C44" s="68">
        <v>1821665.06</v>
      </c>
      <c r="D44" s="102">
        <f t="shared" si="1"/>
        <v>124.65520442689181</v>
      </c>
      <c r="E44" s="68">
        <v>1983966.22</v>
      </c>
      <c r="F44" s="69">
        <v>108.91</v>
      </c>
      <c r="G44" s="70">
        <v>1850590.22</v>
      </c>
      <c r="H44" s="69">
        <v>93.28</v>
      </c>
      <c r="I44" s="68">
        <v>1850590.22</v>
      </c>
      <c r="J44" s="157">
        <v>100</v>
      </c>
    </row>
    <row r="45" spans="1:10" ht="24.95" customHeight="1" x14ac:dyDescent="0.2">
      <c r="A45" s="156" t="s">
        <v>112</v>
      </c>
      <c r="B45" s="68">
        <v>4386.32</v>
      </c>
      <c r="C45" s="68">
        <v>4954.8999999999996</v>
      </c>
      <c r="D45" s="102">
        <f t="shared" si="1"/>
        <v>112.96257454996443</v>
      </c>
      <c r="E45" s="67"/>
      <c r="F45" s="67"/>
      <c r="G45" s="78"/>
      <c r="H45" s="67"/>
      <c r="I45" s="67"/>
      <c r="J45" s="158"/>
    </row>
    <row r="46" spans="1:10" ht="24.95" customHeight="1" x14ac:dyDescent="0.2">
      <c r="A46" s="156" t="s">
        <v>133</v>
      </c>
      <c r="B46" s="69">
        <v>779.35</v>
      </c>
      <c r="C46" s="68">
        <v>8130.54</v>
      </c>
      <c r="D46" s="102">
        <f t="shared" si="1"/>
        <v>1043.2462949894143</v>
      </c>
      <c r="E46" s="68">
        <v>4200</v>
      </c>
      <c r="F46" s="69">
        <v>51.66</v>
      </c>
      <c r="G46" s="70">
        <v>3000</v>
      </c>
      <c r="H46" s="69">
        <v>71.430000000000007</v>
      </c>
      <c r="I46" s="68">
        <v>3000</v>
      </c>
      <c r="J46" s="157">
        <v>100</v>
      </c>
    </row>
    <row r="47" spans="1:10" ht="24.95" customHeight="1" x14ac:dyDescent="0.2">
      <c r="A47" s="156" t="s">
        <v>107</v>
      </c>
      <c r="B47" s="69">
        <v>779.35</v>
      </c>
      <c r="C47" s="68">
        <v>8130.54</v>
      </c>
      <c r="D47" s="102">
        <f t="shared" si="1"/>
        <v>1043.2462949894143</v>
      </c>
      <c r="E47" s="68">
        <v>4200</v>
      </c>
      <c r="F47" s="69">
        <v>51.66</v>
      </c>
      <c r="G47" s="70">
        <v>3000</v>
      </c>
      <c r="H47" s="69">
        <v>71.430000000000007</v>
      </c>
      <c r="I47" s="68">
        <v>3000</v>
      </c>
      <c r="J47" s="157">
        <v>100</v>
      </c>
    </row>
    <row r="48" spans="1:10" ht="24.95" customHeight="1" x14ac:dyDescent="0.2">
      <c r="A48" s="156" t="s">
        <v>134</v>
      </c>
      <c r="B48" s="68">
        <v>202011.82</v>
      </c>
      <c r="C48" s="69">
        <v>300</v>
      </c>
      <c r="D48" s="102">
        <f t="shared" si="1"/>
        <v>0.14850616166915381</v>
      </c>
      <c r="E48" s="69">
        <v>300</v>
      </c>
      <c r="F48" s="69">
        <v>100</v>
      </c>
      <c r="G48" s="77">
        <v>300</v>
      </c>
      <c r="H48" s="69">
        <v>100</v>
      </c>
      <c r="I48" s="69">
        <v>300</v>
      </c>
      <c r="J48" s="157">
        <v>100</v>
      </c>
    </row>
    <row r="49" spans="1:10" ht="24.95" customHeight="1" x14ac:dyDescent="0.2">
      <c r="A49" s="156" t="s">
        <v>105</v>
      </c>
      <c r="B49" s="69">
        <v>228.39</v>
      </c>
      <c r="C49" s="69">
        <v>300</v>
      </c>
      <c r="D49" s="102">
        <f t="shared" si="1"/>
        <v>131.35426244581637</v>
      </c>
      <c r="E49" s="69">
        <v>300</v>
      </c>
      <c r="F49" s="69">
        <v>100</v>
      </c>
      <c r="G49" s="77">
        <v>300</v>
      </c>
      <c r="H49" s="69">
        <v>100</v>
      </c>
      <c r="I49" s="69">
        <v>300</v>
      </c>
      <c r="J49" s="157">
        <v>100</v>
      </c>
    </row>
    <row r="50" spans="1:10" ht="24.95" customHeight="1" x14ac:dyDescent="0.2">
      <c r="A50" s="156" t="s">
        <v>118</v>
      </c>
      <c r="B50" s="68">
        <v>201783.43</v>
      </c>
      <c r="C50" s="67"/>
      <c r="D50" s="102">
        <f t="shared" si="1"/>
        <v>0</v>
      </c>
      <c r="E50" s="67"/>
      <c r="F50" s="67"/>
      <c r="G50" s="78"/>
      <c r="H50" s="67"/>
      <c r="I50" s="67"/>
      <c r="J50" s="158"/>
    </row>
    <row r="51" spans="1:10" ht="24.95" customHeight="1" thickBot="1" x14ac:dyDescent="0.25">
      <c r="A51" s="170" t="s">
        <v>119</v>
      </c>
      <c r="B51" s="171">
        <f>B33+B35+B38+B42+B46+B48</f>
        <v>1890868.9700000002</v>
      </c>
      <c r="C51" s="171">
        <v>2069476.96</v>
      </c>
      <c r="D51" s="171">
        <f>C51/B51*100</f>
        <v>109.44581527507957</v>
      </c>
      <c r="E51" s="171">
        <v>2237174.27</v>
      </c>
      <c r="F51" s="172">
        <v>108.1</v>
      </c>
      <c r="G51" s="173">
        <v>2101998.27</v>
      </c>
      <c r="H51" s="172">
        <v>93.96</v>
      </c>
      <c r="I51" s="171">
        <v>2101998.27</v>
      </c>
      <c r="J51" s="174">
        <v>100</v>
      </c>
    </row>
    <row r="52" spans="1:10" ht="24.95" customHeight="1" x14ac:dyDescent="0.15"/>
    <row r="53" spans="1:10" ht="24.95" customHeight="1" x14ac:dyDescent="0.15"/>
    <row r="54" spans="1:10" ht="24.95" customHeight="1" x14ac:dyDescent="0.15"/>
    <row r="55" spans="1:10" ht="24.95" customHeight="1" x14ac:dyDescent="0.15"/>
    <row r="56" spans="1:10" ht="24.95" customHeight="1" x14ac:dyDescent="0.15"/>
    <row r="57" spans="1:10" ht="24.95" customHeight="1" x14ac:dyDescent="0.15"/>
    <row r="58" spans="1:10" ht="24.95" customHeight="1" x14ac:dyDescent="0.15"/>
    <row r="59" spans="1:10" ht="24.95" customHeight="1" x14ac:dyDescent="0.15"/>
    <row r="60" spans="1:10" ht="24.95" customHeight="1" x14ac:dyDescent="0.15"/>
    <row r="61" spans="1:10" ht="24.95" customHeight="1" x14ac:dyDescent="0.15"/>
    <row r="62" spans="1:10" ht="24.95" customHeight="1" x14ac:dyDescent="0.15"/>
    <row r="63" spans="1:10" ht="24.95" customHeight="1" x14ac:dyDescent="0.15"/>
    <row r="64" spans="1:10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6">
    <mergeCell ref="B29:G29"/>
    <mergeCell ref="A7:J7"/>
    <mergeCell ref="B1:G1"/>
    <mergeCell ref="B2:G2"/>
    <mergeCell ref="B4:G4"/>
    <mergeCell ref="B6:G6"/>
  </mergeCells>
  <pageMargins left="0.75" right="0.75" top="1" bottom="1" header="0.5" footer="0.5"/>
  <pageSetup paperSize="9" scale="72" orientation="landscape" horizontalDpi="300" verticalDpi="300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view="pageBreakPreview" zoomScaleNormal="100" zoomScaleSheetLayoutView="100" workbookViewId="0">
      <selection activeCell="B6" sqref="B6"/>
    </sheetView>
  </sheetViews>
  <sheetFormatPr defaultRowHeight="11.25" x14ac:dyDescent="0.15"/>
  <cols>
    <col min="1" max="1" width="50.42578125" style="63" customWidth="1"/>
    <col min="2" max="2" width="20.7109375" style="63" customWidth="1"/>
    <col min="3" max="3" width="17.7109375" style="63" customWidth="1"/>
    <col min="4" max="4" width="12" style="63" customWidth="1"/>
    <col min="5" max="5" width="17.28515625" style="63" customWidth="1"/>
    <col min="6" max="6" width="16.28515625" style="63" customWidth="1"/>
    <col min="7" max="7" width="20.42578125" style="63" customWidth="1"/>
    <col min="8" max="8" width="13.85546875" style="63" customWidth="1"/>
    <col min="9" max="9" width="17.85546875" style="63" customWidth="1"/>
    <col min="10" max="10" width="14.140625" style="63" customWidth="1"/>
    <col min="11" max="16384" width="9.140625" style="63"/>
  </cols>
  <sheetData>
    <row r="1" spans="1:10" ht="62.25" customHeight="1" x14ac:dyDescent="0.15">
      <c r="B1" s="183" t="s">
        <v>121</v>
      </c>
      <c r="C1" s="183"/>
      <c r="D1" s="183"/>
      <c r="E1" s="183"/>
      <c r="F1" s="183"/>
      <c r="G1" s="183"/>
    </row>
    <row r="2" spans="1:10" ht="18" x14ac:dyDescent="0.15">
      <c r="B2" s="20"/>
      <c r="C2" s="20"/>
      <c r="D2" s="20"/>
      <c r="E2" s="20"/>
      <c r="F2" s="20"/>
      <c r="G2" s="20"/>
    </row>
    <row r="3" spans="1:10" ht="15.75" x14ac:dyDescent="0.15">
      <c r="B3" s="183" t="s">
        <v>10</v>
      </c>
      <c r="C3" s="183"/>
      <c r="D3" s="183"/>
      <c r="E3" s="183"/>
      <c r="F3" s="196"/>
      <c r="G3" s="196"/>
    </row>
    <row r="4" spans="1:10" ht="18" x14ac:dyDescent="0.15">
      <c r="B4" s="20"/>
      <c r="C4" s="20"/>
      <c r="D4" s="20"/>
      <c r="E4" s="20"/>
      <c r="F4" s="5"/>
      <c r="G4" s="5"/>
    </row>
    <row r="5" spans="1:10" ht="15.75" customHeight="1" x14ac:dyDescent="0.25">
      <c r="B5" s="183" t="s">
        <v>3</v>
      </c>
      <c r="C5" s="184"/>
      <c r="D5" s="184"/>
      <c r="E5" s="184"/>
      <c r="F5" s="184"/>
      <c r="G5" s="184"/>
    </row>
    <row r="6" spans="1:10" ht="18" x14ac:dyDescent="0.15">
      <c r="B6" s="20"/>
      <c r="C6" s="20"/>
      <c r="D6" s="20"/>
      <c r="E6" s="20"/>
      <c r="F6" s="5"/>
      <c r="G6" s="5"/>
    </row>
    <row r="7" spans="1:10" ht="15.75" customHeight="1" x14ac:dyDescent="0.15">
      <c r="B7" s="183" t="s">
        <v>6</v>
      </c>
      <c r="C7" s="204"/>
      <c r="D7" s="204"/>
      <c r="E7" s="204"/>
      <c r="F7" s="204"/>
      <c r="G7" s="204"/>
    </row>
    <row r="9" spans="1:10" ht="11.25" customHeight="1" thickBot="1" x14ac:dyDescent="0.2">
      <c r="A9" s="202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40.5" customHeight="1" thickBot="1" x14ac:dyDescent="0.2">
      <c r="A10" s="153" t="s">
        <v>47</v>
      </c>
      <c r="B10" s="154" t="s">
        <v>48</v>
      </c>
      <c r="C10" s="154" t="s">
        <v>49</v>
      </c>
      <c r="D10" s="154" t="s">
        <v>50</v>
      </c>
      <c r="E10" s="154" t="s">
        <v>51</v>
      </c>
      <c r="F10" s="154" t="s">
        <v>52</v>
      </c>
      <c r="G10" s="154" t="s">
        <v>53</v>
      </c>
      <c r="H10" s="154" t="s">
        <v>54</v>
      </c>
      <c r="I10" s="154" t="s">
        <v>55</v>
      </c>
      <c r="J10" s="155" t="s">
        <v>56</v>
      </c>
    </row>
    <row r="11" spans="1:10" ht="12.75" x14ac:dyDescent="0.2">
      <c r="A11" s="130" t="s">
        <v>97</v>
      </c>
      <c r="B11" s="71"/>
      <c r="C11" s="71"/>
      <c r="D11" s="71"/>
      <c r="E11" s="71"/>
      <c r="F11" s="71"/>
      <c r="G11" s="78"/>
      <c r="H11" s="71"/>
      <c r="I11" s="71"/>
      <c r="J11" s="131"/>
    </row>
    <row r="12" spans="1:10" ht="12.75" x14ac:dyDescent="0.2">
      <c r="A12" s="175" t="s">
        <v>120</v>
      </c>
      <c r="B12" s="72">
        <f>B15-B13</f>
        <v>1767821.94</v>
      </c>
      <c r="C12" s="72">
        <f>C15-C13</f>
        <v>1904152.97</v>
      </c>
      <c r="D12" s="72">
        <f>C12/B12*100</f>
        <v>107.71180778534743</v>
      </c>
      <c r="E12" s="72">
        <f>E15-E13</f>
        <v>2069590.73</v>
      </c>
      <c r="F12" s="72">
        <f>E12/C12*100</f>
        <v>108.68825995634164</v>
      </c>
      <c r="G12" s="70">
        <f>G15-G13</f>
        <v>1933114.73</v>
      </c>
      <c r="H12" s="72">
        <f>G12/E12*100</f>
        <v>93.405652720526049</v>
      </c>
      <c r="I12" s="72">
        <f>I15-I13</f>
        <v>1933114.73</v>
      </c>
      <c r="J12" s="135">
        <v>100</v>
      </c>
    </row>
    <row r="13" spans="1:10" ht="25.5" x14ac:dyDescent="0.2">
      <c r="A13" s="175" t="s">
        <v>138</v>
      </c>
      <c r="B13" s="72">
        <v>123047.03</v>
      </c>
      <c r="C13" s="72">
        <v>165323.99</v>
      </c>
      <c r="D13" s="72">
        <f t="shared" ref="D13:D15" si="0">C13/B13*100</f>
        <v>134.35837500506921</v>
      </c>
      <c r="E13" s="72">
        <v>167583.54</v>
      </c>
      <c r="F13" s="72">
        <f t="shared" ref="F13:F15" si="1">E13/C13*100</f>
        <v>101.3667405438255</v>
      </c>
      <c r="G13" s="70">
        <v>168883.54</v>
      </c>
      <c r="H13" s="72">
        <f t="shared" ref="H13:H15" si="2">G13/E13*100</f>
        <v>100.77573250929059</v>
      </c>
      <c r="I13" s="72">
        <v>168883.54</v>
      </c>
      <c r="J13" s="135">
        <v>100</v>
      </c>
    </row>
    <row r="14" spans="1:10" ht="12.75" x14ac:dyDescent="0.2">
      <c r="A14" s="130" t="s">
        <v>115</v>
      </c>
      <c r="B14" s="72">
        <v>1685830.67</v>
      </c>
      <c r="C14" s="72">
        <v>2062597.24</v>
      </c>
      <c r="D14" s="72">
        <f t="shared" si="0"/>
        <v>122.3490162271161</v>
      </c>
      <c r="E14" s="72">
        <v>2236574.27</v>
      </c>
      <c r="F14" s="72">
        <f t="shared" si="1"/>
        <v>108.43485226422587</v>
      </c>
      <c r="G14" s="70">
        <v>2101998.27</v>
      </c>
      <c r="H14" s="72">
        <f t="shared" si="2"/>
        <v>93.982940705116846</v>
      </c>
      <c r="I14" s="72">
        <v>2101998.27</v>
      </c>
      <c r="J14" s="135">
        <v>100</v>
      </c>
    </row>
    <row r="15" spans="1:10" ht="13.5" thickBot="1" x14ac:dyDescent="0.25">
      <c r="A15" s="176" t="s">
        <v>119</v>
      </c>
      <c r="B15" s="149">
        <v>1890868.97</v>
      </c>
      <c r="C15" s="149">
        <v>2069476.96</v>
      </c>
      <c r="D15" s="149">
        <f t="shared" si="0"/>
        <v>109.4458152750796</v>
      </c>
      <c r="E15" s="149">
        <v>2237174.27</v>
      </c>
      <c r="F15" s="149">
        <f t="shared" si="1"/>
        <v>108.10336685265634</v>
      </c>
      <c r="G15" s="177">
        <v>2101998.27</v>
      </c>
      <c r="H15" s="149">
        <f t="shared" si="2"/>
        <v>93.95773490636472</v>
      </c>
      <c r="I15" s="149">
        <v>2101998.27</v>
      </c>
      <c r="J15" s="178">
        <v>100</v>
      </c>
    </row>
  </sheetData>
  <mergeCells count="5">
    <mergeCell ref="A9:J9"/>
    <mergeCell ref="B1:G1"/>
    <mergeCell ref="B3:G3"/>
    <mergeCell ref="B5:G5"/>
    <mergeCell ref="B7:G7"/>
  </mergeCells>
  <pageMargins left="0.75" right="0.75" top="1" bottom="1" header="0.5" footer="0.5"/>
  <pageSetup paperSize="9" scale="6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="80" zoomScaleNormal="100" zoomScaleSheetLayoutView="80" workbookViewId="0">
      <selection sqref="A1:H1"/>
    </sheetView>
  </sheetViews>
  <sheetFormatPr defaultRowHeight="15" x14ac:dyDescent="0.25"/>
  <cols>
    <col min="1" max="1" width="12.85546875" customWidth="1"/>
    <col min="2" max="2" width="13.42578125" customWidth="1"/>
    <col min="3" max="3" width="25.28515625" customWidth="1"/>
    <col min="4" max="4" width="17.140625" customWidth="1"/>
    <col min="5" max="5" width="16.7109375" customWidth="1"/>
    <col min="6" max="6" width="12.28515625" customWidth="1"/>
    <col min="7" max="7" width="15.5703125" customWidth="1"/>
    <col min="8" max="8" width="12.85546875" customWidth="1"/>
    <col min="9" max="9" width="16" customWidth="1"/>
    <col min="10" max="10" width="12.7109375" customWidth="1"/>
    <col min="11" max="11" width="15.42578125" customWidth="1"/>
    <col min="12" max="12" width="11.5703125" customWidth="1"/>
  </cols>
  <sheetData>
    <row r="1" spans="1:12" ht="61.5" customHeight="1" x14ac:dyDescent="0.25">
      <c r="A1" s="183" t="s">
        <v>121</v>
      </c>
      <c r="B1" s="183"/>
      <c r="C1" s="183"/>
      <c r="D1" s="183"/>
      <c r="E1" s="183"/>
      <c r="F1" s="183"/>
      <c r="G1" s="183"/>
      <c r="H1" s="183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customHeight="1" x14ac:dyDescent="0.25">
      <c r="A3" s="183" t="s">
        <v>10</v>
      </c>
      <c r="B3" s="183"/>
      <c r="C3" s="183"/>
      <c r="D3" s="183"/>
      <c r="E3" s="183"/>
      <c r="F3" s="183"/>
      <c r="G3" s="183"/>
      <c r="H3" s="183"/>
    </row>
    <row r="4" spans="1:12" ht="18" x14ac:dyDescent="0.25">
      <c r="A4" s="4"/>
      <c r="B4" s="4"/>
      <c r="C4" s="4"/>
      <c r="D4" s="4"/>
      <c r="E4" s="4"/>
      <c r="F4" s="4"/>
      <c r="G4" s="5"/>
      <c r="H4" s="5"/>
    </row>
    <row r="5" spans="1:12" ht="18" customHeight="1" x14ac:dyDescent="0.25">
      <c r="A5" s="183" t="s">
        <v>31</v>
      </c>
      <c r="B5" s="183"/>
      <c r="C5" s="183"/>
      <c r="D5" s="183"/>
      <c r="E5" s="183"/>
      <c r="F5" s="183"/>
      <c r="G5" s="183"/>
      <c r="H5" s="183"/>
    </row>
    <row r="6" spans="1:12" ht="18.75" thickBot="1" x14ac:dyDescent="0.3">
      <c r="A6" s="4"/>
      <c r="B6" s="4"/>
      <c r="C6" s="4"/>
      <c r="D6" s="4"/>
      <c r="E6" s="4"/>
      <c r="F6" s="4"/>
      <c r="G6" s="5"/>
      <c r="H6" s="5"/>
    </row>
    <row r="7" spans="1:12" ht="36" customHeight="1" thickBot="1" x14ac:dyDescent="0.3">
      <c r="A7" s="111" t="s">
        <v>4</v>
      </c>
      <c r="B7" s="111" t="s">
        <v>5</v>
      </c>
      <c r="C7" s="111" t="s">
        <v>15</v>
      </c>
      <c r="D7" s="111" t="s">
        <v>48</v>
      </c>
      <c r="E7" s="111" t="s">
        <v>49</v>
      </c>
      <c r="F7" s="111" t="s">
        <v>50</v>
      </c>
      <c r="G7" s="111" t="s">
        <v>51</v>
      </c>
      <c r="H7" s="115" t="s">
        <v>52</v>
      </c>
      <c r="I7" s="116" t="s">
        <v>53</v>
      </c>
      <c r="J7" s="117" t="s">
        <v>54</v>
      </c>
      <c r="K7" s="117" t="s">
        <v>55</v>
      </c>
      <c r="L7" s="118" t="s">
        <v>56</v>
      </c>
    </row>
    <row r="8" spans="1:12" x14ac:dyDescent="0.25">
      <c r="A8" s="30"/>
      <c r="B8" s="31"/>
      <c r="C8" s="29" t="s">
        <v>33</v>
      </c>
      <c r="D8" s="55"/>
      <c r="E8" s="56"/>
      <c r="F8" s="56"/>
      <c r="G8" s="56"/>
      <c r="H8" s="56"/>
      <c r="I8" s="81"/>
      <c r="J8" s="81"/>
      <c r="K8" s="81"/>
      <c r="L8" s="81"/>
    </row>
    <row r="9" spans="1:12" ht="25.5" x14ac:dyDescent="0.25">
      <c r="A9" s="11">
        <v>8</v>
      </c>
      <c r="B9" s="11"/>
      <c r="C9" s="11" t="s">
        <v>7</v>
      </c>
      <c r="D9" s="57"/>
      <c r="E9" s="58"/>
      <c r="F9" s="58"/>
      <c r="G9" s="58"/>
      <c r="H9" s="58"/>
      <c r="I9" s="61"/>
      <c r="J9" s="61"/>
      <c r="K9" s="61"/>
      <c r="L9" s="61"/>
    </row>
    <row r="10" spans="1:12" x14ac:dyDescent="0.25">
      <c r="A10" s="11"/>
      <c r="B10" s="15">
        <v>84</v>
      </c>
      <c r="C10" s="15" t="s">
        <v>11</v>
      </c>
      <c r="D10" s="57"/>
      <c r="E10" s="58"/>
      <c r="F10" s="58"/>
      <c r="G10" s="58"/>
      <c r="H10" s="58"/>
      <c r="I10" s="61"/>
      <c r="J10" s="61"/>
      <c r="K10" s="61"/>
      <c r="L10" s="61"/>
    </row>
    <row r="11" spans="1:12" x14ac:dyDescent="0.25">
      <c r="A11" s="11"/>
      <c r="B11" s="15"/>
      <c r="C11" s="32"/>
      <c r="D11" s="57"/>
      <c r="E11" s="58"/>
      <c r="F11" s="58"/>
      <c r="G11" s="58"/>
      <c r="H11" s="58"/>
      <c r="I11" s="61"/>
      <c r="J11" s="61"/>
      <c r="K11" s="61"/>
      <c r="L11" s="61"/>
    </row>
    <row r="12" spans="1:12" x14ac:dyDescent="0.25">
      <c r="A12" s="11"/>
      <c r="B12" s="15"/>
      <c r="C12" s="29" t="s">
        <v>36</v>
      </c>
      <c r="D12" s="57"/>
      <c r="E12" s="58"/>
      <c r="F12" s="58"/>
      <c r="G12" s="58"/>
      <c r="H12" s="58"/>
      <c r="I12" s="61"/>
      <c r="J12" s="61"/>
      <c r="K12" s="61"/>
      <c r="L12" s="61"/>
    </row>
    <row r="13" spans="1:12" ht="25.5" x14ac:dyDescent="0.25">
      <c r="A13" s="13">
        <v>5</v>
      </c>
      <c r="B13" s="14"/>
      <c r="C13" s="21" t="s">
        <v>8</v>
      </c>
      <c r="D13" s="57"/>
      <c r="E13" s="58"/>
      <c r="F13" s="58"/>
      <c r="G13" s="58"/>
      <c r="H13" s="58"/>
      <c r="I13" s="61"/>
      <c r="J13" s="61"/>
      <c r="K13" s="61"/>
      <c r="L13" s="61"/>
    </row>
    <row r="14" spans="1:12" ht="25.5" x14ac:dyDescent="0.25">
      <c r="A14" s="15"/>
      <c r="B14" s="15">
        <v>54</v>
      </c>
      <c r="C14" s="22" t="s">
        <v>12</v>
      </c>
      <c r="D14" s="57"/>
      <c r="E14" s="58"/>
      <c r="F14" s="58"/>
      <c r="G14" s="58"/>
      <c r="H14" s="59"/>
      <c r="I14" s="61"/>
      <c r="J14" s="61"/>
      <c r="K14" s="61"/>
      <c r="L14" s="61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H22" sqref="H22"/>
    </sheetView>
  </sheetViews>
  <sheetFormatPr defaultRowHeight="15" x14ac:dyDescent="0.25"/>
  <cols>
    <col min="1" max="1" width="28.140625" customWidth="1"/>
    <col min="2" max="2" width="16.7109375" customWidth="1"/>
    <col min="3" max="3" width="13.42578125" customWidth="1"/>
    <col min="4" max="4" width="11.140625" customWidth="1"/>
    <col min="5" max="6" width="14" customWidth="1"/>
    <col min="7" max="7" width="15.42578125" customWidth="1"/>
    <col min="8" max="8" width="11.5703125" customWidth="1"/>
    <col min="9" max="9" width="14.42578125" customWidth="1"/>
    <col min="10" max="10" width="12" customWidth="1"/>
  </cols>
  <sheetData>
    <row r="1" spans="1:10" ht="51" customHeight="1" x14ac:dyDescent="0.25">
      <c r="A1" s="183" t="s">
        <v>121</v>
      </c>
      <c r="B1" s="183"/>
      <c r="C1" s="183"/>
      <c r="D1" s="183"/>
      <c r="E1" s="183"/>
      <c r="F1" s="183"/>
      <c r="G1" s="205"/>
      <c r="H1" s="205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83" t="s">
        <v>10</v>
      </c>
      <c r="B3" s="183"/>
      <c r="C3" s="183"/>
      <c r="D3" s="183"/>
      <c r="E3" s="183"/>
      <c r="F3" s="183"/>
      <c r="G3" s="205"/>
    </row>
    <row r="4" spans="1:10" ht="18" x14ac:dyDescent="0.25">
      <c r="A4" s="20"/>
      <c r="B4" s="20"/>
      <c r="C4" s="20"/>
      <c r="D4" s="20"/>
      <c r="E4" s="5"/>
      <c r="F4" s="5"/>
    </row>
    <row r="5" spans="1:10" ht="18" customHeight="1" x14ac:dyDescent="0.25">
      <c r="A5" s="183" t="s">
        <v>32</v>
      </c>
      <c r="B5" s="183"/>
      <c r="C5" s="183"/>
      <c r="D5" s="183"/>
      <c r="E5" s="183"/>
      <c r="F5" s="183"/>
      <c r="G5" s="205"/>
    </row>
    <row r="6" spans="1:10" ht="18.75" thickBot="1" x14ac:dyDescent="0.3">
      <c r="A6" s="20"/>
      <c r="B6" s="20"/>
      <c r="C6" s="20"/>
      <c r="D6" s="20"/>
      <c r="E6" s="5"/>
      <c r="F6" s="5"/>
    </row>
    <row r="7" spans="1:10" ht="45.75" customHeight="1" thickBot="1" x14ac:dyDescent="0.3">
      <c r="A7" s="111" t="s">
        <v>26</v>
      </c>
      <c r="B7" s="111" t="s">
        <v>48</v>
      </c>
      <c r="C7" s="111" t="s">
        <v>49</v>
      </c>
      <c r="D7" s="111" t="s">
        <v>50</v>
      </c>
      <c r="E7" s="115" t="s">
        <v>51</v>
      </c>
      <c r="F7" s="119" t="s">
        <v>52</v>
      </c>
      <c r="G7" s="116" t="s">
        <v>53</v>
      </c>
      <c r="H7" s="117" t="s">
        <v>54</v>
      </c>
      <c r="I7" s="117" t="s">
        <v>55</v>
      </c>
      <c r="J7" s="118" t="s">
        <v>56</v>
      </c>
    </row>
    <row r="8" spans="1:10" x14ac:dyDescent="0.25">
      <c r="A8" s="11" t="s">
        <v>33</v>
      </c>
      <c r="B8" s="8"/>
      <c r="C8" s="9"/>
      <c r="D8" s="9"/>
      <c r="E8" s="9"/>
      <c r="F8" s="82"/>
      <c r="G8" s="81"/>
      <c r="H8" s="81"/>
      <c r="I8" s="81"/>
      <c r="J8" s="81"/>
    </row>
    <row r="9" spans="1:10" ht="25.5" x14ac:dyDescent="0.25">
      <c r="A9" s="11" t="s">
        <v>34</v>
      </c>
      <c r="B9" s="8"/>
      <c r="C9" s="9"/>
      <c r="D9" s="9"/>
      <c r="E9" s="9"/>
      <c r="F9" s="9"/>
      <c r="G9" s="61"/>
      <c r="H9" s="61"/>
      <c r="I9" s="61"/>
      <c r="J9" s="61"/>
    </row>
    <row r="10" spans="1:10" ht="25.5" x14ac:dyDescent="0.25">
      <c r="A10" s="16" t="s">
        <v>35</v>
      </c>
      <c r="B10" s="8"/>
      <c r="C10" s="9"/>
      <c r="D10" s="9"/>
      <c r="E10" s="9"/>
      <c r="F10" s="9"/>
      <c r="G10" s="61"/>
      <c r="H10" s="61"/>
      <c r="I10" s="61"/>
      <c r="J10" s="61"/>
    </row>
    <row r="11" spans="1:10" x14ac:dyDescent="0.25">
      <c r="A11" s="16"/>
      <c r="B11" s="8"/>
      <c r="C11" s="9"/>
      <c r="D11" s="9"/>
      <c r="E11" s="9"/>
      <c r="F11" s="9"/>
      <c r="G11" s="61"/>
      <c r="H11" s="61"/>
      <c r="I11" s="61"/>
      <c r="J11" s="61"/>
    </row>
    <row r="12" spans="1:10" x14ac:dyDescent="0.25">
      <c r="A12" s="11" t="s">
        <v>36</v>
      </c>
      <c r="B12" s="8"/>
      <c r="C12" s="9"/>
      <c r="D12" s="9"/>
      <c r="E12" s="9"/>
      <c r="F12" s="9"/>
      <c r="G12" s="61"/>
      <c r="H12" s="61"/>
      <c r="I12" s="61"/>
      <c r="J12" s="61"/>
    </row>
    <row r="13" spans="1:10" x14ac:dyDescent="0.25">
      <c r="A13" s="21" t="s">
        <v>27</v>
      </c>
      <c r="B13" s="8"/>
      <c r="C13" s="9"/>
      <c r="D13" s="9"/>
      <c r="E13" s="9"/>
      <c r="F13" s="9"/>
      <c r="G13" s="61"/>
      <c r="H13" s="61"/>
      <c r="I13" s="61"/>
      <c r="J13" s="61"/>
    </row>
    <row r="14" spans="1:10" x14ac:dyDescent="0.25">
      <c r="A14" s="12" t="s">
        <v>28</v>
      </c>
      <c r="B14" s="8"/>
      <c r="C14" s="9"/>
      <c r="D14" s="9"/>
      <c r="E14" s="9"/>
      <c r="F14" s="10"/>
      <c r="G14" s="61"/>
      <c r="H14" s="61"/>
      <c r="I14" s="61"/>
      <c r="J14" s="61"/>
    </row>
    <row r="15" spans="1:10" x14ac:dyDescent="0.25">
      <c r="A15" s="21" t="s">
        <v>29</v>
      </c>
      <c r="B15" s="8"/>
      <c r="C15" s="9"/>
      <c r="D15" s="9"/>
      <c r="E15" s="9"/>
      <c r="F15" s="10"/>
      <c r="G15" s="61"/>
      <c r="H15" s="61"/>
      <c r="I15" s="61"/>
      <c r="J15" s="61"/>
    </row>
    <row r="16" spans="1:10" x14ac:dyDescent="0.25">
      <c r="A16" s="12" t="s">
        <v>30</v>
      </c>
      <c r="B16" s="8"/>
      <c r="C16" s="9"/>
      <c r="D16" s="9"/>
      <c r="E16" s="9"/>
      <c r="F16" s="10"/>
      <c r="G16" s="61"/>
      <c r="H16" s="61"/>
      <c r="I16" s="61"/>
      <c r="J16" s="61"/>
    </row>
  </sheetData>
  <mergeCells count="3">
    <mergeCell ref="A1:H1"/>
    <mergeCell ref="A3:G3"/>
    <mergeCell ref="A5:G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tabSelected="1" view="pageBreakPreview" zoomScale="91" zoomScaleNormal="100" zoomScaleSheetLayoutView="91" workbookViewId="0">
      <selection activeCell="A6" sqref="A6:J142"/>
    </sheetView>
  </sheetViews>
  <sheetFormatPr defaultRowHeight="11.25" x14ac:dyDescent="0.15"/>
  <cols>
    <col min="1" max="1" width="48.7109375" style="63" customWidth="1"/>
    <col min="2" max="2" width="21.5703125" style="63" customWidth="1"/>
    <col min="3" max="3" width="16.42578125" style="63" customWidth="1"/>
    <col min="4" max="4" width="10.85546875" style="63" customWidth="1"/>
    <col min="5" max="5" width="17" style="63" customWidth="1"/>
    <col min="6" max="6" width="13.5703125" style="63" customWidth="1"/>
    <col min="7" max="7" width="16.5703125" style="63" customWidth="1"/>
    <col min="8" max="8" width="12.28515625" style="63" customWidth="1"/>
    <col min="9" max="9" width="16.5703125" style="63" customWidth="1"/>
    <col min="10" max="10" width="12.140625" style="63" customWidth="1"/>
    <col min="11" max="16384" width="9.140625" style="63"/>
  </cols>
  <sheetData>
    <row r="1" spans="1:10" ht="41.25" customHeight="1" x14ac:dyDescent="0.15">
      <c r="A1" s="183" t="s">
        <v>121</v>
      </c>
      <c r="B1" s="183"/>
      <c r="C1" s="183"/>
      <c r="D1" s="183"/>
      <c r="E1" s="183"/>
      <c r="F1" s="183"/>
      <c r="G1" s="183"/>
      <c r="H1" s="183"/>
      <c r="I1" s="183"/>
    </row>
    <row r="2" spans="1:10" ht="11.25" customHeight="1" x14ac:dyDescent="0.15">
      <c r="A2" s="20"/>
      <c r="B2" s="20"/>
      <c r="C2" s="20"/>
      <c r="D2" s="20"/>
      <c r="E2" s="20"/>
      <c r="F2" s="20"/>
      <c r="G2" s="20"/>
      <c r="H2" s="5"/>
      <c r="I2" s="5"/>
    </row>
    <row r="3" spans="1:10" ht="15.75" x14ac:dyDescent="0.25">
      <c r="A3" s="183" t="s">
        <v>9</v>
      </c>
      <c r="B3" s="184"/>
      <c r="C3" s="184"/>
      <c r="D3" s="184"/>
      <c r="E3" s="184"/>
      <c r="F3" s="184"/>
      <c r="G3" s="184"/>
      <c r="H3" s="184"/>
      <c r="I3" s="184"/>
    </row>
    <row r="5" spans="1:10" ht="11.25" customHeight="1" thickBot="1" x14ac:dyDescent="0.2">
      <c r="A5" s="202"/>
      <c r="B5" s="203"/>
      <c r="C5" s="203"/>
      <c r="D5" s="203"/>
      <c r="E5" s="203"/>
      <c r="F5" s="203"/>
      <c r="G5" s="203"/>
      <c r="H5" s="203"/>
      <c r="I5" s="203"/>
      <c r="J5" s="203"/>
    </row>
    <row r="6" spans="1:10" ht="54.75" customHeight="1" thickBot="1" x14ac:dyDescent="0.2">
      <c r="A6" s="153" t="s">
        <v>47</v>
      </c>
      <c r="B6" s="154" t="s">
        <v>48</v>
      </c>
      <c r="C6" s="154" t="s">
        <v>49</v>
      </c>
      <c r="D6" s="154" t="s">
        <v>50</v>
      </c>
      <c r="E6" s="154" t="s">
        <v>51</v>
      </c>
      <c r="F6" s="154" t="s">
        <v>52</v>
      </c>
      <c r="G6" s="154" t="s">
        <v>53</v>
      </c>
      <c r="H6" s="154" t="s">
        <v>54</v>
      </c>
      <c r="I6" s="154" t="s">
        <v>55</v>
      </c>
      <c r="J6" s="155" t="s">
        <v>56</v>
      </c>
    </row>
    <row r="7" spans="1:10" ht="12.75" x14ac:dyDescent="0.2">
      <c r="A7" s="211" t="s">
        <v>57</v>
      </c>
      <c r="B7" s="64">
        <f>B8</f>
        <v>1890868.9699999997</v>
      </c>
      <c r="C7" s="64">
        <v>2069476.96</v>
      </c>
      <c r="D7" s="64">
        <f>C7/B7*100</f>
        <v>109.4458152750796</v>
      </c>
      <c r="E7" s="64">
        <v>2237174.27</v>
      </c>
      <c r="F7" s="65">
        <v>108.1</v>
      </c>
      <c r="G7" s="66">
        <v>2101998.27</v>
      </c>
      <c r="H7" s="65">
        <v>93.96</v>
      </c>
      <c r="I7" s="64">
        <v>2101998.27</v>
      </c>
      <c r="J7" s="212">
        <v>100</v>
      </c>
    </row>
    <row r="8" spans="1:10" ht="12.75" x14ac:dyDescent="0.2">
      <c r="A8" s="213" t="s">
        <v>58</v>
      </c>
      <c r="B8" s="68">
        <f>B9+B57+B107+B116</f>
        <v>1890868.9699999997</v>
      </c>
      <c r="C8" s="68">
        <v>2069476.96</v>
      </c>
      <c r="D8" s="68">
        <f>C8/B8*100</f>
        <v>109.4458152750796</v>
      </c>
      <c r="E8" s="68">
        <v>2237174.27</v>
      </c>
      <c r="F8" s="69">
        <v>108.1</v>
      </c>
      <c r="G8" s="70">
        <v>2101998.27</v>
      </c>
      <c r="H8" s="69">
        <v>93.96</v>
      </c>
      <c r="I8" s="68">
        <v>2101998.27</v>
      </c>
      <c r="J8" s="157">
        <v>100</v>
      </c>
    </row>
    <row r="9" spans="1:10" ht="12.75" x14ac:dyDescent="0.2">
      <c r="A9" s="214" t="s">
        <v>59</v>
      </c>
      <c r="B9" s="120">
        <f>B10+B47+B53</f>
        <v>1513485.43</v>
      </c>
      <c r="C9" s="120">
        <v>1857319.38</v>
      </c>
      <c r="D9" s="120">
        <f>C9/B9*100</f>
        <v>122.7180218048085</v>
      </c>
      <c r="E9" s="120">
        <v>1977743.05</v>
      </c>
      <c r="F9" s="121">
        <v>106.48</v>
      </c>
      <c r="G9" s="122">
        <v>1844367.05</v>
      </c>
      <c r="H9" s="121">
        <v>93.26</v>
      </c>
      <c r="I9" s="120">
        <v>1844367.05</v>
      </c>
      <c r="J9" s="215">
        <v>100</v>
      </c>
    </row>
    <row r="10" spans="1:10" ht="12.75" x14ac:dyDescent="0.2">
      <c r="A10" s="216" t="s">
        <v>60</v>
      </c>
      <c r="B10" s="74">
        <f>B11+B15+B18+B21+B25+B28+B34+B38+B41+B44</f>
        <v>1418179.97</v>
      </c>
      <c r="C10" s="74">
        <v>1741419.38</v>
      </c>
      <c r="D10" s="74">
        <f>C10/B10*100</f>
        <v>122.7925522033709</v>
      </c>
      <c r="E10" s="74">
        <v>1858643.05</v>
      </c>
      <c r="F10" s="75">
        <v>106.73</v>
      </c>
      <c r="G10" s="76">
        <v>1725267.05</v>
      </c>
      <c r="H10" s="75">
        <v>92.82</v>
      </c>
      <c r="I10" s="74">
        <v>1725267.05</v>
      </c>
      <c r="J10" s="217">
        <v>100</v>
      </c>
    </row>
    <row r="11" spans="1:10" ht="12.75" x14ac:dyDescent="0.2">
      <c r="A11" s="175" t="s">
        <v>61</v>
      </c>
      <c r="B11" s="72">
        <v>8157.96</v>
      </c>
      <c r="C11" s="72">
        <v>7289.41</v>
      </c>
      <c r="D11" s="72">
        <f>C11/B11*100</f>
        <v>89.353343237770218</v>
      </c>
      <c r="E11" s="72">
        <v>8911.7199999999993</v>
      </c>
      <c r="F11" s="73">
        <v>122.26</v>
      </c>
      <c r="G11" s="70">
        <v>8911.7199999999993</v>
      </c>
      <c r="H11" s="73">
        <v>100</v>
      </c>
      <c r="I11" s="72">
        <v>8911.7199999999993</v>
      </c>
      <c r="J11" s="135">
        <v>100</v>
      </c>
    </row>
    <row r="12" spans="1:10" ht="12.75" x14ac:dyDescent="0.2">
      <c r="A12" s="218" t="s">
        <v>62</v>
      </c>
      <c r="B12" s="72">
        <v>8157.96</v>
      </c>
      <c r="C12" s="72">
        <v>7289.41</v>
      </c>
      <c r="D12" s="72">
        <f t="shared" ref="D12:D14" si="0">C12/B12*100</f>
        <v>89.353343237770218</v>
      </c>
      <c r="E12" s="72">
        <v>8911.7199999999993</v>
      </c>
      <c r="F12" s="73">
        <v>122.26</v>
      </c>
      <c r="G12" s="70">
        <v>8911.7199999999993</v>
      </c>
      <c r="H12" s="73">
        <v>100</v>
      </c>
      <c r="I12" s="72">
        <v>8911.7199999999993</v>
      </c>
      <c r="J12" s="135">
        <v>100</v>
      </c>
    </row>
    <row r="13" spans="1:10" ht="12.75" x14ac:dyDescent="0.2">
      <c r="A13" s="219" t="s">
        <v>63</v>
      </c>
      <c r="B13" s="72">
        <v>8029.08</v>
      </c>
      <c r="C13" s="72">
        <v>7079.41</v>
      </c>
      <c r="D13" s="72">
        <f t="shared" si="0"/>
        <v>88.172119346176643</v>
      </c>
      <c r="E13" s="72">
        <v>8761.7199999999993</v>
      </c>
      <c r="F13" s="73">
        <v>123.76</v>
      </c>
      <c r="G13" s="70">
        <v>8761.7199999999993</v>
      </c>
      <c r="H13" s="73">
        <v>100</v>
      </c>
      <c r="I13" s="72">
        <v>8761.7199999999993</v>
      </c>
      <c r="J13" s="135">
        <v>100</v>
      </c>
    </row>
    <row r="14" spans="1:10" ht="12.75" x14ac:dyDescent="0.2">
      <c r="A14" s="219" t="s">
        <v>64</v>
      </c>
      <c r="B14" s="73">
        <v>128.88</v>
      </c>
      <c r="C14" s="73">
        <v>210</v>
      </c>
      <c r="D14" s="72">
        <f t="shared" si="0"/>
        <v>162.94227188081939</v>
      </c>
      <c r="E14" s="73">
        <v>150</v>
      </c>
      <c r="F14" s="73">
        <v>71.430000000000007</v>
      </c>
      <c r="G14" s="77">
        <v>150</v>
      </c>
      <c r="H14" s="73">
        <v>100</v>
      </c>
      <c r="I14" s="73">
        <v>150</v>
      </c>
      <c r="J14" s="135">
        <v>100</v>
      </c>
    </row>
    <row r="15" spans="1:10" ht="25.5" x14ac:dyDescent="0.2">
      <c r="A15" s="175" t="s">
        <v>65</v>
      </c>
      <c r="B15" s="72">
        <v>1234.1600000000001</v>
      </c>
      <c r="C15" s="71"/>
      <c r="D15" s="124"/>
      <c r="E15" s="71"/>
      <c r="F15" s="71"/>
      <c r="G15" s="78"/>
      <c r="H15" s="71"/>
      <c r="I15" s="71"/>
      <c r="J15" s="131"/>
    </row>
    <row r="16" spans="1:10" ht="12.75" x14ac:dyDescent="0.2">
      <c r="A16" s="218" t="s">
        <v>62</v>
      </c>
      <c r="B16" s="72">
        <v>1234.1600000000001</v>
      </c>
      <c r="C16" s="71"/>
      <c r="D16" s="124"/>
      <c r="E16" s="71"/>
      <c r="F16" s="71"/>
      <c r="G16" s="78"/>
      <c r="H16" s="71"/>
      <c r="I16" s="71"/>
      <c r="J16" s="131"/>
    </row>
    <row r="17" spans="1:10" ht="12.75" x14ac:dyDescent="0.2">
      <c r="A17" s="219" t="s">
        <v>63</v>
      </c>
      <c r="B17" s="72">
        <v>1234.1600000000001</v>
      </c>
      <c r="C17" s="71"/>
      <c r="D17" s="124"/>
      <c r="E17" s="71"/>
      <c r="F17" s="71"/>
      <c r="G17" s="78"/>
      <c r="H17" s="71"/>
      <c r="I17" s="71"/>
      <c r="J17" s="131"/>
    </row>
    <row r="18" spans="1:10" ht="25.5" x14ac:dyDescent="0.2">
      <c r="A18" s="175" t="s">
        <v>66</v>
      </c>
      <c r="B18" s="72">
        <v>12745.04</v>
      </c>
      <c r="C18" s="72">
        <v>7735.88</v>
      </c>
      <c r="D18" s="72">
        <f>C18/B18*100</f>
        <v>60.697181021008952</v>
      </c>
      <c r="E18" s="72">
        <v>5837.43</v>
      </c>
      <c r="F18" s="73">
        <v>75.459999999999994</v>
      </c>
      <c r="G18" s="70">
        <v>5837.43</v>
      </c>
      <c r="H18" s="73">
        <v>100</v>
      </c>
      <c r="I18" s="72">
        <v>5837.43</v>
      </c>
      <c r="J18" s="135">
        <v>100</v>
      </c>
    </row>
    <row r="19" spans="1:10" ht="12.75" x14ac:dyDescent="0.2">
      <c r="A19" s="218" t="s">
        <v>62</v>
      </c>
      <c r="B19" s="72">
        <v>12745.04</v>
      </c>
      <c r="C19" s="72">
        <v>7735.88</v>
      </c>
      <c r="D19" s="72">
        <v>60.7</v>
      </c>
      <c r="E19" s="72">
        <v>5837.43</v>
      </c>
      <c r="F19" s="73">
        <v>75.459999999999994</v>
      </c>
      <c r="G19" s="70">
        <v>5837.43</v>
      </c>
      <c r="H19" s="73">
        <v>100</v>
      </c>
      <c r="I19" s="72">
        <v>5837.43</v>
      </c>
      <c r="J19" s="135">
        <v>100</v>
      </c>
    </row>
    <row r="20" spans="1:10" ht="12.75" x14ac:dyDescent="0.2">
      <c r="A20" s="219" t="s">
        <v>63</v>
      </c>
      <c r="B20" s="72">
        <v>12745.04</v>
      </c>
      <c r="C20" s="72">
        <v>7735.88</v>
      </c>
      <c r="D20" s="72">
        <v>60.7</v>
      </c>
      <c r="E20" s="72">
        <v>5837.43</v>
      </c>
      <c r="F20" s="73">
        <v>75.459999999999994</v>
      </c>
      <c r="G20" s="70">
        <v>5837.43</v>
      </c>
      <c r="H20" s="73">
        <v>100</v>
      </c>
      <c r="I20" s="72">
        <v>5837.43</v>
      </c>
      <c r="J20" s="135">
        <v>100</v>
      </c>
    </row>
    <row r="21" spans="1:10" ht="25.5" x14ac:dyDescent="0.2">
      <c r="A21" s="175" t="s">
        <v>67</v>
      </c>
      <c r="B21" s="72">
        <f>B22</f>
        <v>97826.54</v>
      </c>
      <c r="C21" s="72">
        <v>108449.18</v>
      </c>
      <c r="D21" s="72">
        <f>C21/B21*100</f>
        <v>110.8586483790595</v>
      </c>
      <c r="E21" s="72">
        <v>102300</v>
      </c>
      <c r="F21" s="73">
        <v>94.33</v>
      </c>
      <c r="G21" s="70">
        <v>102300</v>
      </c>
      <c r="H21" s="73">
        <v>100</v>
      </c>
      <c r="I21" s="72">
        <v>102300</v>
      </c>
      <c r="J21" s="135">
        <v>100</v>
      </c>
    </row>
    <row r="22" spans="1:10" ht="12.75" x14ac:dyDescent="0.2">
      <c r="A22" s="218" t="s">
        <v>62</v>
      </c>
      <c r="B22" s="72">
        <f>B23+B24</f>
        <v>97826.54</v>
      </c>
      <c r="C22" s="72">
        <v>108449.18</v>
      </c>
      <c r="D22" s="72">
        <f t="shared" ref="D22:D46" si="1">C22/B22*100</f>
        <v>110.8586483790595</v>
      </c>
      <c r="E22" s="72">
        <v>102300</v>
      </c>
      <c r="F22" s="73">
        <v>94.33</v>
      </c>
      <c r="G22" s="70">
        <v>102300</v>
      </c>
      <c r="H22" s="73">
        <v>100</v>
      </c>
      <c r="I22" s="72">
        <v>102300</v>
      </c>
      <c r="J22" s="135">
        <v>100</v>
      </c>
    </row>
    <row r="23" spans="1:10" ht="12.75" x14ac:dyDescent="0.2">
      <c r="A23" s="219" t="s">
        <v>63</v>
      </c>
      <c r="B23" s="72">
        <v>97536.54</v>
      </c>
      <c r="C23" s="72">
        <v>108159.18</v>
      </c>
      <c r="D23" s="72">
        <f t="shared" si="1"/>
        <v>110.89093379773365</v>
      </c>
      <c r="E23" s="72">
        <v>102010</v>
      </c>
      <c r="F23" s="73">
        <v>94.31</v>
      </c>
      <c r="G23" s="70">
        <v>102010</v>
      </c>
      <c r="H23" s="73">
        <v>100</v>
      </c>
      <c r="I23" s="72">
        <v>102010</v>
      </c>
      <c r="J23" s="135">
        <v>100</v>
      </c>
    </row>
    <row r="24" spans="1:10" ht="12.75" x14ac:dyDescent="0.2">
      <c r="A24" s="219" t="s">
        <v>64</v>
      </c>
      <c r="B24" s="73">
        <v>290</v>
      </c>
      <c r="C24" s="73">
        <v>290</v>
      </c>
      <c r="D24" s="72">
        <f t="shared" si="1"/>
        <v>100</v>
      </c>
      <c r="E24" s="73">
        <v>290</v>
      </c>
      <c r="F24" s="73">
        <v>100</v>
      </c>
      <c r="G24" s="77">
        <v>290</v>
      </c>
      <c r="H24" s="73">
        <v>100</v>
      </c>
      <c r="I24" s="73">
        <v>290</v>
      </c>
      <c r="J24" s="135">
        <v>100</v>
      </c>
    </row>
    <row r="25" spans="1:10" ht="25.5" x14ac:dyDescent="0.2">
      <c r="A25" s="175" t="s">
        <v>68</v>
      </c>
      <c r="B25" s="72">
        <v>2037.71</v>
      </c>
      <c r="C25" s="71"/>
      <c r="D25" s="72">
        <f t="shared" si="1"/>
        <v>0</v>
      </c>
      <c r="E25" s="71"/>
      <c r="F25" s="71"/>
      <c r="G25" s="78"/>
      <c r="H25" s="71"/>
      <c r="I25" s="71"/>
      <c r="J25" s="131"/>
    </row>
    <row r="26" spans="1:10" ht="12.75" x14ac:dyDescent="0.2">
      <c r="A26" s="218" t="s">
        <v>62</v>
      </c>
      <c r="B26" s="72">
        <v>2037.71</v>
      </c>
      <c r="C26" s="71"/>
      <c r="D26" s="72">
        <f t="shared" si="1"/>
        <v>0</v>
      </c>
      <c r="E26" s="71"/>
      <c r="F26" s="71"/>
      <c r="G26" s="78"/>
      <c r="H26" s="71"/>
      <c r="I26" s="71"/>
      <c r="J26" s="131"/>
    </row>
    <row r="27" spans="1:10" ht="12.75" x14ac:dyDescent="0.2">
      <c r="A27" s="219" t="s">
        <v>63</v>
      </c>
      <c r="B27" s="72">
        <v>2037.71</v>
      </c>
      <c r="C27" s="71"/>
      <c r="D27" s="72">
        <f t="shared" si="1"/>
        <v>0</v>
      </c>
      <c r="E27" s="71"/>
      <c r="F27" s="71"/>
      <c r="G27" s="78"/>
      <c r="H27" s="71"/>
      <c r="I27" s="71"/>
      <c r="J27" s="131"/>
    </row>
    <row r="28" spans="1:10" ht="12.75" x14ac:dyDescent="0.2">
      <c r="A28" s="175" t="s">
        <v>69</v>
      </c>
      <c r="B28" s="72">
        <v>1284459.27</v>
      </c>
      <c r="C28" s="72">
        <v>1609217.9</v>
      </c>
      <c r="D28" s="72">
        <f t="shared" si="1"/>
        <v>125.28368454999743</v>
      </c>
      <c r="E28" s="72">
        <v>1738293.9</v>
      </c>
      <c r="F28" s="73">
        <v>108.02</v>
      </c>
      <c r="G28" s="70">
        <v>1604917.9</v>
      </c>
      <c r="H28" s="73">
        <v>92.33</v>
      </c>
      <c r="I28" s="72">
        <v>1604917.9</v>
      </c>
      <c r="J28" s="135">
        <v>100</v>
      </c>
    </row>
    <row r="29" spans="1:10" ht="12.75" x14ac:dyDescent="0.2">
      <c r="A29" s="218" t="s">
        <v>62</v>
      </c>
      <c r="B29" s="72">
        <v>1284459.27</v>
      </c>
      <c r="C29" s="72">
        <v>1609217.9</v>
      </c>
      <c r="D29" s="72">
        <f t="shared" si="1"/>
        <v>125.28368454999743</v>
      </c>
      <c r="E29" s="72">
        <v>1738293.9</v>
      </c>
      <c r="F29" s="73">
        <v>108.02</v>
      </c>
      <c r="G29" s="70">
        <v>1604917.9</v>
      </c>
      <c r="H29" s="73">
        <v>92.33</v>
      </c>
      <c r="I29" s="72">
        <v>1604917.9</v>
      </c>
      <c r="J29" s="135">
        <v>100</v>
      </c>
    </row>
    <row r="30" spans="1:10" ht="12.75" x14ac:dyDescent="0.2">
      <c r="A30" s="219" t="s">
        <v>70</v>
      </c>
      <c r="B30" s="72">
        <v>1225533.1599999999</v>
      </c>
      <c r="C30" s="72">
        <v>1539057.79</v>
      </c>
      <c r="D30" s="72">
        <f t="shared" si="1"/>
        <v>125.58271291492431</v>
      </c>
      <c r="E30" s="72">
        <v>1666728.95</v>
      </c>
      <c r="F30" s="73">
        <v>108.3</v>
      </c>
      <c r="G30" s="70">
        <v>1539057.79</v>
      </c>
      <c r="H30" s="73">
        <v>92.34</v>
      </c>
      <c r="I30" s="72">
        <v>1539057.79</v>
      </c>
      <c r="J30" s="135">
        <v>100</v>
      </c>
    </row>
    <row r="31" spans="1:10" ht="12.75" x14ac:dyDescent="0.2">
      <c r="A31" s="219" t="s">
        <v>63</v>
      </c>
      <c r="B31" s="72">
        <v>57274.94</v>
      </c>
      <c r="C31" s="72">
        <v>68440.039999999994</v>
      </c>
      <c r="D31" s="72">
        <f t="shared" si="1"/>
        <v>119.49386590365698</v>
      </c>
      <c r="E31" s="72">
        <v>69844.88</v>
      </c>
      <c r="F31" s="73">
        <v>102.05</v>
      </c>
      <c r="G31" s="70">
        <v>64140.04</v>
      </c>
      <c r="H31" s="73">
        <v>91.83</v>
      </c>
      <c r="I31" s="72">
        <v>64140.04</v>
      </c>
      <c r="J31" s="135">
        <v>100</v>
      </c>
    </row>
    <row r="32" spans="1:10" ht="12.75" x14ac:dyDescent="0.2">
      <c r="A32" s="219" t="s">
        <v>64</v>
      </c>
      <c r="B32" s="72">
        <v>1520.07</v>
      </c>
      <c r="C32" s="72">
        <v>1520.07</v>
      </c>
      <c r="D32" s="72">
        <f t="shared" si="1"/>
        <v>100</v>
      </c>
      <c r="E32" s="72">
        <v>1520.07</v>
      </c>
      <c r="F32" s="73">
        <v>100</v>
      </c>
      <c r="G32" s="70">
        <v>1520.07</v>
      </c>
      <c r="H32" s="73">
        <v>100</v>
      </c>
      <c r="I32" s="72">
        <v>1520.07</v>
      </c>
      <c r="J32" s="135">
        <v>100</v>
      </c>
    </row>
    <row r="33" spans="1:10" ht="25.5" x14ac:dyDescent="0.2">
      <c r="A33" s="219" t="s">
        <v>71</v>
      </c>
      <c r="B33" s="73">
        <v>131.1</v>
      </c>
      <c r="C33" s="73">
        <v>200</v>
      </c>
      <c r="D33" s="72">
        <f t="shared" si="1"/>
        <v>152.55530129672005</v>
      </c>
      <c r="E33" s="73">
        <v>200</v>
      </c>
      <c r="F33" s="73">
        <v>100</v>
      </c>
      <c r="G33" s="77">
        <v>200</v>
      </c>
      <c r="H33" s="73">
        <v>100</v>
      </c>
      <c r="I33" s="73">
        <v>200</v>
      </c>
      <c r="J33" s="135">
        <v>100</v>
      </c>
    </row>
    <row r="34" spans="1:10" ht="25.5" x14ac:dyDescent="0.2">
      <c r="A34" s="175" t="s">
        <v>72</v>
      </c>
      <c r="B34" s="73">
        <v>888.52</v>
      </c>
      <c r="C34" s="73">
        <v>296.47000000000003</v>
      </c>
      <c r="D34" s="72">
        <f t="shared" si="1"/>
        <v>33.366722189708732</v>
      </c>
      <c r="E34" s="71"/>
      <c r="F34" s="71"/>
      <c r="G34" s="78"/>
      <c r="H34" s="71"/>
      <c r="I34" s="71"/>
      <c r="J34" s="131"/>
    </row>
    <row r="35" spans="1:10" ht="12.75" x14ac:dyDescent="0.2">
      <c r="A35" s="218" t="s">
        <v>62</v>
      </c>
      <c r="B35" s="73">
        <v>888.52</v>
      </c>
      <c r="C35" s="73">
        <v>296.47000000000003</v>
      </c>
      <c r="D35" s="72">
        <f t="shared" si="1"/>
        <v>33.366722189708732</v>
      </c>
      <c r="E35" s="71"/>
      <c r="F35" s="71"/>
      <c r="G35" s="78"/>
      <c r="H35" s="71"/>
      <c r="I35" s="71"/>
      <c r="J35" s="131"/>
    </row>
    <row r="36" spans="1:10" ht="12.75" x14ac:dyDescent="0.2">
      <c r="A36" s="219" t="s">
        <v>63</v>
      </c>
      <c r="B36" s="73">
        <v>431.77</v>
      </c>
      <c r="C36" s="73">
        <v>296.47000000000003</v>
      </c>
      <c r="D36" s="72">
        <f t="shared" si="1"/>
        <v>68.663871968872328</v>
      </c>
      <c r="E36" s="71"/>
      <c r="F36" s="71"/>
      <c r="G36" s="78"/>
      <c r="H36" s="71"/>
      <c r="I36" s="71"/>
      <c r="J36" s="131"/>
    </row>
    <row r="37" spans="1:10" ht="25.5" x14ac:dyDescent="0.2">
      <c r="A37" s="219" t="s">
        <v>71</v>
      </c>
      <c r="B37" s="73">
        <v>456.75</v>
      </c>
      <c r="C37" s="71"/>
      <c r="D37" s="72">
        <f t="shared" si="1"/>
        <v>0</v>
      </c>
      <c r="E37" s="71"/>
      <c r="F37" s="71"/>
      <c r="G37" s="78"/>
      <c r="H37" s="71"/>
      <c r="I37" s="71"/>
      <c r="J37" s="131"/>
    </row>
    <row r="38" spans="1:10" ht="12.75" x14ac:dyDescent="0.2">
      <c r="A38" s="175" t="s">
        <v>73</v>
      </c>
      <c r="B38" s="73">
        <v>779.35</v>
      </c>
      <c r="C38" s="72">
        <v>8130.54</v>
      </c>
      <c r="D38" s="72">
        <f t="shared" si="1"/>
        <v>1043.2462949894143</v>
      </c>
      <c r="E38" s="72">
        <v>3000</v>
      </c>
      <c r="F38" s="73">
        <v>36.9</v>
      </c>
      <c r="G38" s="70">
        <v>3000</v>
      </c>
      <c r="H38" s="73">
        <v>100</v>
      </c>
      <c r="I38" s="72">
        <v>3000</v>
      </c>
      <c r="J38" s="135">
        <v>100</v>
      </c>
    </row>
    <row r="39" spans="1:10" ht="12.75" x14ac:dyDescent="0.2">
      <c r="A39" s="218" t="s">
        <v>62</v>
      </c>
      <c r="B39" s="73">
        <v>779.35</v>
      </c>
      <c r="C39" s="72">
        <v>8130.54</v>
      </c>
      <c r="D39" s="72">
        <f t="shared" si="1"/>
        <v>1043.2462949894143</v>
      </c>
      <c r="E39" s="72">
        <v>3000</v>
      </c>
      <c r="F39" s="73">
        <v>36.9</v>
      </c>
      <c r="G39" s="70">
        <v>3000</v>
      </c>
      <c r="H39" s="73">
        <v>100</v>
      </c>
      <c r="I39" s="72">
        <v>3000</v>
      </c>
      <c r="J39" s="135">
        <v>100</v>
      </c>
    </row>
    <row r="40" spans="1:10" ht="12.75" x14ac:dyDescent="0.2">
      <c r="A40" s="219" t="s">
        <v>63</v>
      </c>
      <c r="B40" s="73">
        <v>779.35</v>
      </c>
      <c r="C40" s="72">
        <v>8130.54</v>
      </c>
      <c r="D40" s="72">
        <f t="shared" si="1"/>
        <v>1043.2462949894143</v>
      </c>
      <c r="E40" s="72">
        <v>3000</v>
      </c>
      <c r="F40" s="73">
        <v>36.9</v>
      </c>
      <c r="G40" s="70">
        <v>3000</v>
      </c>
      <c r="H40" s="73">
        <v>100</v>
      </c>
      <c r="I40" s="72">
        <v>3000</v>
      </c>
      <c r="J40" s="135">
        <v>100</v>
      </c>
    </row>
    <row r="41" spans="1:10" ht="38.25" x14ac:dyDescent="0.2">
      <c r="A41" s="175" t="s">
        <v>74</v>
      </c>
      <c r="B41" s="73">
        <v>117.04</v>
      </c>
      <c r="C41" s="73">
        <v>300</v>
      </c>
      <c r="D41" s="72">
        <f t="shared" si="1"/>
        <v>256.32262474367735</v>
      </c>
      <c r="E41" s="73">
        <v>300</v>
      </c>
      <c r="F41" s="73">
        <v>100</v>
      </c>
      <c r="G41" s="77">
        <v>300</v>
      </c>
      <c r="H41" s="73">
        <v>100</v>
      </c>
      <c r="I41" s="73">
        <v>300</v>
      </c>
      <c r="J41" s="135">
        <v>100</v>
      </c>
    </row>
    <row r="42" spans="1:10" ht="12.75" x14ac:dyDescent="0.2">
      <c r="A42" s="218" t="s">
        <v>62</v>
      </c>
      <c r="B42" s="73">
        <v>117.04</v>
      </c>
      <c r="C42" s="73">
        <v>300</v>
      </c>
      <c r="D42" s="72">
        <f t="shared" si="1"/>
        <v>256.32262474367735</v>
      </c>
      <c r="E42" s="73">
        <v>300</v>
      </c>
      <c r="F42" s="73">
        <v>100</v>
      </c>
      <c r="G42" s="77">
        <v>300</v>
      </c>
      <c r="H42" s="73">
        <v>100</v>
      </c>
      <c r="I42" s="73">
        <v>300</v>
      </c>
      <c r="J42" s="135">
        <v>100</v>
      </c>
    </row>
    <row r="43" spans="1:10" ht="12.75" x14ac:dyDescent="0.2">
      <c r="A43" s="219" t="s">
        <v>63</v>
      </c>
      <c r="B43" s="73">
        <v>117.04</v>
      </c>
      <c r="C43" s="73">
        <v>300</v>
      </c>
      <c r="D43" s="72">
        <f t="shared" si="1"/>
        <v>256.32262474367735</v>
      </c>
      <c r="E43" s="73">
        <v>300</v>
      </c>
      <c r="F43" s="73">
        <v>100</v>
      </c>
      <c r="G43" s="77">
        <v>300</v>
      </c>
      <c r="H43" s="73">
        <v>100</v>
      </c>
      <c r="I43" s="73">
        <v>300</v>
      </c>
      <c r="J43" s="135">
        <v>100</v>
      </c>
    </row>
    <row r="44" spans="1:10" ht="38.25" x14ac:dyDescent="0.2">
      <c r="A44" s="175" t="s">
        <v>75</v>
      </c>
      <c r="B44" s="72">
        <v>9934.3799999999992</v>
      </c>
      <c r="C44" s="71"/>
      <c r="D44" s="72">
        <f t="shared" si="1"/>
        <v>0</v>
      </c>
      <c r="E44" s="71"/>
      <c r="F44" s="71"/>
      <c r="G44" s="78"/>
      <c r="H44" s="71"/>
      <c r="I44" s="71"/>
      <c r="J44" s="131"/>
    </row>
    <row r="45" spans="1:10" ht="12.75" x14ac:dyDescent="0.2">
      <c r="A45" s="218" t="s">
        <v>62</v>
      </c>
      <c r="B45" s="72">
        <v>9934.3799999999992</v>
      </c>
      <c r="C45" s="71"/>
      <c r="D45" s="72">
        <f t="shared" si="1"/>
        <v>0</v>
      </c>
      <c r="E45" s="71"/>
      <c r="F45" s="71"/>
      <c r="G45" s="78"/>
      <c r="H45" s="71"/>
      <c r="I45" s="71"/>
      <c r="J45" s="131"/>
    </row>
    <row r="46" spans="1:10" ht="12.75" x14ac:dyDescent="0.2">
      <c r="A46" s="219" t="s">
        <v>63</v>
      </c>
      <c r="B46" s="72">
        <v>9934.3799999999992</v>
      </c>
      <c r="C46" s="71"/>
      <c r="D46" s="72">
        <f t="shared" si="1"/>
        <v>0</v>
      </c>
      <c r="E46" s="71"/>
      <c r="F46" s="71"/>
      <c r="G46" s="78"/>
      <c r="H46" s="71"/>
      <c r="I46" s="71"/>
      <c r="J46" s="131"/>
    </row>
    <row r="47" spans="1:10" ht="12.75" x14ac:dyDescent="0.2">
      <c r="A47" s="216" t="s">
        <v>76</v>
      </c>
      <c r="B47" s="74">
        <v>20220.55</v>
      </c>
      <c r="C47" s="74">
        <v>22800</v>
      </c>
      <c r="D47" s="74">
        <f>C47/B47*100</f>
        <v>112.75657684879987</v>
      </c>
      <c r="E47" s="74">
        <v>26000</v>
      </c>
      <c r="F47" s="75">
        <v>114.04</v>
      </c>
      <c r="G47" s="76">
        <v>26000</v>
      </c>
      <c r="H47" s="75">
        <v>100</v>
      </c>
      <c r="I47" s="74">
        <v>26000</v>
      </c>
      <c r="J47" s="217">
        <v>100</v>
      </c>
    </row>
    <row r="48" spans="1:10" ht="12.75" x14ac:dyDescent="0.2">
      <c r="A48" s="175" t="s">
        <v>69</v>
      </c>
      <c r="B48" s="72">
        <v>20220.55</v>
      </c>
      <c r="C48" s="72">
        <v>22800</v>
      </c>
      <c r="D48" s="72">
        <v>112.76</v>
      </c>
      <c r="E48" s="72">
        <v>26000</v>
      </c>
      <c r="F48" s="73">
        <v>114.04</v>
      </c>
      <c r="G48" s="70">
        <v>26000</v>
      </c>
      <c r="H48" s="73">
        <v>100</v>
      </c>
      <c r="I48" s="72">
        <v>26000</v>
      </c>
      <c r="J48" s="135">
        <v>100</v>
      </c>
    </row>
    <row r="49" spans="1:10" ht="12.75" x14ac:dyDescent="0.2">
      <c r="A49" s="218" t="s">
        <v>62</v>
      </c>
      <c r="B49" s="72">
        <v>18203.97</v>
      </c>
      <c r="C49" s="72">
        <v>19700</v>
      </c>
      <c r="D49" s="72">
        <v>108.22</v>
      </c>
      <c r="E49" s="72">
        <v>14000</v>
      </c>
      <c r="F49" s="73">
        <v>71.069999999999993</v>
      </c>
      <c r="G49" s="70">
        <v>14000</v>
      </c>
      <c r="H49" s="73">
        <v>100</v>
      </c>
      <c r="I49" s="72">
        <v>14000</v>
      </c>
      <c r="J49" s="135">
        <v>100</v>
      </c>
    </row>
    <row r="50" spans="1:10" ht="25.5" x14ac:dyDescent="0.2">
      <c r="A50" s="219" t="s">
        <v>71</v>
      </c>
      <c r="B50" s="72">
        <v>18203.97</v>
      </c>
      <c r="C50" s="72">
        <v>19700</v>
      </c>
      <c r="D50" s="72">
        <v>108.22</v>
      </c>
      <c r="E50" s="72">
        <v>14000</v>
      </c>
      <c r="F50" s="73">
        <v>71.069999999999993</v>
      </c>
      <c r="G50" s="70">
        <v>14000</v>
      </c>
      <c r="H50" s="73">
        <v>100</v>
      </c>
      <c r="I50" s="72">
        <v>14000</v>
      </c>
      <c r="J50" s="135">
        <v>100</v>
      </c>
    </row>
    <row r="51" spans="1:10" ht="12.75" x14ac:dyDescent="0.2">
      <c r="A51" s="218" t="s">
        <v>77</v>
      </c>
      <c r="B51" s="72">
        <v>2016.58</v>
      </c>
      <c r="C51" s="72">
        <v>3100</v>
      </c>
      <c r="D51" s="72">
        <v>153.72999999999999</v>
      </c>
      <c r="E51" s="72">
        <v>12000</v>
      </c>
      <c r="F51" s="73">
        <v>387.1</v>
      </c>
      <c r="G51" s="70">
        <v>12000</v>
      </c>
      <c r="H51" s="73">
        <v>100</v>
      </c>
      <c r="I51" s="72">
        <v>12000</v>
      </c>
      <c r="J51" s="135">
        <v>100</v>
      </c>
    </row>
    <row r="52" spans="1:10" ht="25.5" x14ac:dyDescent="0.2">
      <c r="A52" s="219" t="s">
        <v>78</v>
      </c>
      <c r="B52" s="72">
        <v>2016.58</v>
      </c>
      <c r="C52" s="72">
        <v>3100</v>
      </c>
      <c r="D52" s="72">
        <v>153.72999999999999</v>
      </c>
      <c r="E52" s="72">
        <v>12000</v>
      </c>
      <c r="F52" s="73">
        <v>387.1</v>
      </c>
      <c r="G52" s="70">
        <v>12000</v>
      </c>
      <c r="H52" s="73">
        <v>100</v>
      </c>
      <c r="I52" s="72">
        <v>12000</v>
      </c>
      <c r="J52" s="135">
        <v>100</v>
      </c>
    </row>
    <row r="53" spans="1:10" ht="12.75" x14ac:dyDescent="0.2">
      <c r="A53" s="216" t="s">
        <v>79</v>
      </c>
      <c r="B53" s="74">
        <v>75084.91</v>
      </c>
      <c r="C53" s="74">
        <v>93100</v>
      </c>
      <c r="D53" s="74">
        <v>123.99</v>
      </c>
      <c r="E53" s="74">
        <v>93100</v>
      </c>
      <c r="F53" s="75">
        <v>100</v>
      </c>
      <c r="G53" s="76">
        <v>93100</v>
      </c>
      <c r="H53" s="75">
        <v>100</v>
      </c>
      <c r="I53" s="74">
        <v>93100</v>
      </c>
      <c r="J53" s="217">
        <v>100</v>
      </c>
    </row>
    <row r="54" spans="1:10" ht="12.75" x14ac:dyDescent="0.2">
      <c r="A54" s="175" t="s">
        <v>69</v>
      </c>
      <c r="B54" s="72">
        <v>75084.91</v>
      </c>
      <c r="C54" s="72">
        <v>93100</v>
      </c>
      <c r="D54" s="72">
        <v>123.99</v>
      </c>
      <c r="E54" s="72">
        <v>93100</v>
      </c>
      <c r="F54" s="73">
        <v>100</v>
      </c>
      <c r="G54" s="70">
        <v>93100</v>
      </c>
      <c r="H54" s="73">
        <v>100</v>
      </c>
      <c r="I54" s="72">
        <v>93100</v>
      </c>
      <c r="J54" s="135">
        <v>100</v>
      </c>
    </row>
    <row r="55" spans="1:10" ht="12.75" x14ac:dyDescent="0.2">
      <c r="A55" s="218" t="s">
        <v>62</v>
      </c>
      <c r="B55" s="72">
        <v>75084.91</v>
      </c>
      <c r="C55" s="72">
        <v>93100</v>
      </c>
      <c r="D55" s="72">
        <v>123.99</v>
      </c>
      <c r="E55" s="72">
        <v>93100</v>
      </c>
      <c r="F55" s="73">
        <v>100</v>
      </c>
      <c r="G55" s="70">
        <v>93100</v>
      </c>
      <c r="H55" s="73">
        <v>100</v>
      </c>
      <c r="I55" s="72">
        <v>93100</v>
      </c>
      <c r="J55" s="135">
        <v>100</v>
      </c>
    </row>
    <row r="56" spans="1:10" ht="12.75" x14ac:dyDescent="0.2">
      <c r="A56" s="219" t="s">
        <v>63</v>
      </c>
      <c r="B56" s="72">
        <v>75084.91</v>
      </c>
      <c r="C56" s="72">
        <v>93100</v>
      </c>
      <c r="D56" s="72">
        <v>123.99</v>
      </c>
      <c r="E56" s="72">
        <v>93100</v>
      </c>
      <c r="F56" s="73">
        <v>100</v>
      </c>
      <c r="G56" s="70">
        <v>93100</v>
      </c>
      <c r="H56" s="73">
        <v>100</v>
      </c>
      <c r="I56" s="72">
        <v>93100</v>
      </c>
      <c r="J56" s="135">
        <v>100</v>
      </c>
    </row>
    <row r="57" spans="1:10" ht="25.5" x14ac:dyDescent="0.2">
      <c r="A57" s="214" t="s">
        <v>80</v>
      </c>
      <c r="B57" s="120">
        <v>172026.68</v>
      </c>
      <c r="C57" s="120">
        <v>200845.69</v>
      </c>
      <c r="D57" s="120">
        <f>C57/B57*100</f>
        <v>116.7526397649481</v>
      </c>
      <c r="E57" s="120">
        <v>247040.94</v>
      </c>
      <c r="F57" s="121">
        <v>123</v>
      </c>
      <c r="G57" s="122">
        <v>246340.94</v>
      </c>
      <c r="H57" s="121">
        <v>99.72</v>
      </c>
      <c r="I57" s="120">
        <v>246340.94</v>
      </c>
      <c r="J57" s="215">
        <v>100</v>
      </c>
    </row>
    <row r="58" spans="1:10" ht="12.75" x14ac:dyDescent="0.2">
      <c r="A58" s="216" t="s">
        <v>81</v>
      </c>
      <c r="B58" s="74">
        <v>141005.63</v>
      </c>
      <c r="C58" s="74">
        <v>171501.07</v>
      </c>
      <c r="D58" s="74">
        <v>121.63</v>
      </c>
      <c r="E58" s="74">
        <v>211553.27</v>
      </c>
      <c r="F58" s="75">
        <v>123.35</v>
      </c>
      <c r="G58" s="76">
        <v>210953.27</v>
      </c>
      <c r="H58" s="75">
        <v>99.72</v>
      </c>
      <c r="I58" s="74">
        <v>210953.27</v>
      </c>
      <c r="J58" s="217">
        <v>100</v>
      </c>
    </row>
    <row r="59" spans="1:10" ht="25.5" x14ac:dyDescent="0.2">
      <c r="A59" s="175" t="s">
        <v>66</v>
      </c>
      <c r="B59" s="72">
        <v>68700.22</v>
      </c>
      <c r="C59" s="72">
        <v>83221.02</v>
      </c>
      <c r="D59" s="72">
        <v>121.14</v>
      </c>
      <c r="E59" s="72">
        <v>95623.34</v>
      </c>
      <c r="F59" s="73">
        <v>114.9</v>
      </c>
      <c r="G59" s="70">
        <v>95623.34</v>
      </c>
      <c r="H59" s="73">
        <v>100</v>
      </c>
      <c r="I59" s="72">
        <v>95623.34</v>
      </c>
      <c r="J59" s="135">
        <v>100</v>
      </c>
    </row>
    <row r="60" spans="1:10" ht="12.75" x14ac:dyDescent="0.2">
      <c r="A60" s="218" t="s">
        <v>62</v>
      </c>
      <c r="B60" s="72">
        <v>68700.22</v>
      </c>
      <c r="C60" s="72">
        <v>83221.02</v>
      </c>
      <c r="D60" s="72">
        <v>121.14</v>
      </c>
      <c r="E60" s="72">
        <v>95623.34</v>
      </c>
      <c r="F60" s="73">
        <v>114.9</v>
      </c>
      <c r="G60" s="70">
        <v>95623.34</v>
      </c>
      <c r="H60" s="73">
        <v>100</v>
      </c>
      <c r="I60" s="72">
        <v>95623.34</v>
      </c>
      <c r="J60" s="135">
        <v>100</v>
      </c>
    </row>
    <row r="61" spans="1:10" ht="12.75" x14ac:dyDescent="0.2">
      <c r="A61" s="219" t="s">
        <v>70</v>
      </c>
      <c r="B61" s="72">
        <v>25290.31</v>
      </c>
      <c r="C61" s="72">
        <v>34410.769999999997</v>
      </c>
      <c r="D61" s="72">
        <v>136.06</v>
      </c>
      <c r="E61" s="72">
        <v>34239.800000000003</v>
      </c>
      <c r="F61" s="73">
        <v>99.5</v>
      </c>
      <c r="G61" s="70">
        <v>34239.800000000003</v>
      </c>
      <c r="H61" s="73">
        <v>100</v>
      </c>
      <c r="I61" s="72">
        <v>34239.800000000003</v>
      </c>
      <c r="J61" s="135">
        <v>100</v>
      </c>
    </row>
    <row r="62" spans="1:10" ht="12.75" x14ac:dyDescent="0.2">
      <c r="A62" s="219" t="s">
        <v>63</v>
      </c>
      <c r="B62" s="72">
        <v>43409.91</v>
      </c>
      <c r="C62" s="72">
        <v>48810.25</v>
      </c>
      <c r="D62" s="72">
        <v>112.44</v>
      </c>
      <c r="E62" s="72">
        <v>61383.54</v>
      </c>
      <c r="F62" s="73">
        <v>125.76</v>
      </c>
      <c r="G62" s="70">
        <v>61383.54</v>
      </c>
      <c r="H62" s="73">
        <v>100</v>
      </c>
      <c r="I62" s="72">
        <v>61383.54</v>
      </c>
      <c r="J62" s="135">
        <v>100</v>
      </c>
    </row>
    <row r="63" spans="1:10" ht="25.5" x14ac:dyDescent="0.2">
      <c r="A63" s="175" t="s">
        <v>68</v>
      </c>
      <c r="B63" s="72">
        <v>1571.26</v>
      </c>
      <c r="C63" s="73">
        <v>539.46</v>
      </c>
      <c r="D63" s="72">
        <v>34.33</v>
      </c>
      <c r="E63" s="73">
        <v>600</v>
      </c>
      <c r="F63" s="73">
        <v>111.22</v>
      </c>
      <c r="G63" s="78"/>
      <c r="H63" s="71"/>
      <c r="I63" s="71"/>
      <c r="J63" s="131"/>
    </row>
    <row r="64" spans="1:10" ht="12.75" x14ac:dyDescent="0.2">
      <c r="A64" s="218" t="s">
        <v>62</v>
      </c>
      <c r="B64" s="72">
        <v>1571.26</v>
      </c>
      <c r="C64" s="73">
        <v>539.46</v>
      </c>
      <c r="D64" s="72">
        <v>34.33</v>
      </c>
      <c r="E64" s="73">
        <v>600</v>
      </c>
      <c r="F64" s="73">
        <v>111.22</v>
      </c>
      <c r="G64" s="78"/>
      <c r="H64" s="71"/>
      <c r="I64" s="71"/>
      <c r="J64" s="131"/>
    </row>
    <row r="65" spans="1:10" ht="12.75" x14ac:dyDescent="0.2">
      <c r="A65" s="219" t="s">
        <v>70</v>
      </c>
      <c r="B65" s="72">
        <v>1571.26</v>
      </c>
      <c r="C65" s="73">
        <v>539.46</v>
      </c>
      <c r="D65" s="72">
        <v>34.33</v>
      </c>
      <c r="E65" s="73">
        <v>600</v>
      </c>
      <c r="F65" s="73">
        <v>111.22</v>
      </c>
      <c r="G65" s="78"/>
      <c r="H65" s="71"/>
      <c r="I65" s="71"/>
      <c r="J65" s="131"/>
    </row>
    <row r="66" spans="1:10" ht="12.75" x14ac:dyDescent="0.2">
      <c r="A66" s="175" t="s">
        <v>69</v>
      </c>
      <c r="B66" s="72">
        <v>70734.149999999994</v>
      </c>
      <c r="C66" s="72">
        <v>87740.59</v>
      </c>
      <c r="D66" s="72">
        <v>124.04</v>
      </c>
      <c r="E66" s="72">
        <v>115329.93</v>
      </c>
      <c r="F66" s="73">
        <v>131.44</v>
      </c>
      <c r="G66" s="70">
        <v>115329.93</v>
      </c>
      <c r="H66" s="73">
        <v>100</v>
      </c>
      <c r="I66" s="72">
        <v>115329.93</v>
      </c>
      <c r="J66" s="135">
        <v>100</v>
      </c>
    </row>
    <row r="67" spans="1:10" ht="12.75" x14ac:dyDescent="0.2">
      <c r="A67" s="218" t="s">
        <v>62</v>
      </c>
      <c r="B67" s="72">
        <v>70734.149999999994</v>
      </c>
      <c r="C67" s="72">
        <v>87740.59</v>
      </c>
      <c r="D67" s="72">
        <v>124.04</v>
      </c>
      <c r="E67" s="72">
        <v>115329.93</v>
      </c>
      <c r="F67" s="73">
        <v>131.44</v>
      </c>
      <c r="G67" s="70">
        <v>115329.93</v>
      </c>
      <c r="H67" s="73">
        <v>100</v>
      </c>
      <c r="I67" s="72">
        <v>115329.93</v>
      </c>
      <c r="J67" s="135">
        <v>100</v>
      </c>
    </row>
    <row r="68" spans="1:10" ht="12.75" x14ac:dyDescent="0.2">
      <c r="A68" s="219" t="s">
        <v>70</v>
      </c>
      <c r="B68" s="72">
        <v>67233.45</v>
      </c>
      <c r="C68" s="72">
        <v>84032.36</v>
      </c>
      <c r="D68" s="72">
        <v>124.99</v>
      </c>
      <c r="E68" s="72">
        <v>108193.49</v>
      </c>
      <c r="F68" s="73">
        <v>128.75</v>
      </c>
      <c r="G68" s="70">
        <v>108193.49</v>
      </c>
      <c r="H68" s="73">
        <v>100</v>
      </c>
      <c r="I68" s="72">
        <v>108193.49</v>
      </c>
      <c r="J68" s="135">
        <v>100</v>
      </c>
    </row>
    <row r="69" spans="1:10" ht="12.75" x14ac:dyDescent="0.2">
      <c r="A69" s="219" t="s">
        <v>63</v>
      </c>
      <c r="B69" s="72">
        <v>3500.7</v>
      </c>
      <c r="C69" s="72">
        <v>3708.23</v>
      </c>
      <c r="D69" s="72">
        <v>105.93</v>
      </c>
      <c r="E69" s="72">
        <v>7136.44</v>
      </c>
      <c r="F69" s="73">
        <v>192.45</v>
      </c>
      <c r="G69" s="70">
        <v>7136.44</v>
      </c>
      <c r="H69" s="73">
        <v>100</v>
      </c>
      <c r="I69" s="72">
        <v>7136.44</v>
      </c>
      <c r="J69" s="135">
        <v>100</v>
      </c>
    </row>
    <row r="70" spans="1:10" ht="12.75" x14ac:dyDescent="0.2">
      <c r="A70" s="216" t="s">
        <v>82</v>
      </c>
      <c r="B70" s="74">
        <v>22166.45</v>
      </c>
      <c r="C70" s="74">
        <v>18297.97</v>
      </c>
      <c r="D70" s="74">
        <v>82.55</v>
      </c>
      <c r="E70" s="74">
        <v>25757.279999999999</v>
      </c>
      <c r="F70" s="75">
        <v>140.77000000000001</v>
      </c>
      <c r="G70" s="76">
        <v>25757.279999999999</v>
      </c>
      <c r="H70" s="75">
        <v>100</v>
      </c>
      <c r="I70" s="74">
        <v>25757.279999999999</v>
      </c>
      <c r="J70" s="217">
        <v>100</v>
      </c>
    </row>
    <row r="71" spans="1:10" ht="12.75" x14ac:dyDescent="0.2">
      <c r="A71" s="175" t="s">
        <v>83</v>
      </c>
      <c r="B71" s="72">
        <v>8797.5499999999993</v>
      </c>
      <c r="C71" s="72">
        <v>10440.4</v>
      </c>
      <c r="D71" s="72">
        <v>118.67</v>
      </c>
      <c r="E71" s="72">
        <v>11240.92</v>
      </c>
      <c r="F71" s="73">
        <v>107.67</v>
      </c>
      <c r="G71" s="70">
        <v>11240.92</v>
      </c>
      <c r="H71" s="73">
        <v>100</v>
      </c>
      <c r="I71" s="72">
        <v>11240.92</v>
      </c>
      <c r="J71" s="135">
        <v>100</v>
      </c>
    </row>
    <row r="72" spans="1:10" ht="12.75" x14ac:dyDescent="0.2">
      <c r="A72" s="218" t="s">
        <v>62</v>
      </c>
      <c r="B72" s="72">
        <v>8797.5499999999993</v>
      </c>
      <c r="C72" s="72">
        <v>10440.4</v>
      </c>
      <c r="D72" s="72">
        <v>118.67</v>
      </c>
      <c r="E72" s="72">
        <v>11240.92</v>
      </c>
      <c r="F72" s="73">
        <v>107.67</v>
      </c>
      <c r="G72" s="70">
        <v>11240.92</v>
      </c>
      <c r="H72" s="73">
        <v>100</v>
      </c>
      <c r="I72" s="72">
        <v>11240.92</v>
      </c>
      <c r="J72" s="135">
        <v>100</v>
      </c>
    </row>
    <row r="73" spans="1:10" ht="12.75" x14ac:dyDescent="0.2">
      <c r="A73" s="219" t="s">
        <v>70</v>
      </c>
      <c r="B73" s="72">
        <v>8797.5499999999993</v>
      </c>
      <c r="C73" s="72">
        <v>10440.4</v>
      </c>
      <c r="D73" s="72">
        <v>118.67</v>
      </c>
      <c r="E73" s="72">
        <v>11240.92</v>
      </c>
      <c r="F73" s="73">
        <v>107.67</v>
      </c>
      <c r="G73" s="70">
        <v>11240.92</v>
      </c>
      <c r="H73" s="73">
        <v>100</v>
      </c>
      <c r="I73" s="72">
        <v>11240.92</v>
      </c>
      <c r="J73" s="135">
        <v>100</v>
      </c>
    </row>
    <row r="74" spans="1:10" ht="12.75" x14ac:dyDescent="0.2">
      <c r="A74" s="175" t="s">
        <v>84</v>
      </c>
      <c r="B74" s="72">
        <v>1701.42</v>
      </c>
      <c r="C74" s="71"/>
      <c r="D74" s="124"/>
      <c r="E74" s="71"/>
      <c r="F74" s="71"/>
      <c r="G74" s="78"/>
      <c r="H74" s="71"/>
      <c r="I74" s="71"/>
      <c r="J74" s="131"/>
    </row>
    <row r="75" spans="1:10" ht="12.75" x14ac:dyDescent="0.2">
      <c r="A75" s="218" t="s">
        <v>62</v>
      </c>
      <c r="B75" s="72">
        <v>1701.42</v>
      </c>
      <c r="C75" s="71"/>
      <c r="D75" s="124"/>
      <c r="E75" s="71"/>
      <c r="F75" s="71"/>
      <c r="G75" s="78"/>
      <c r="H75" s="71"/>
      <c r="I75" s="71"/>
      <c r="J75" s="131"/>
    </row>
    <row r="76" spans="1:10" ht="12.75" x14ac:dyDescent="0.2">
      <c r="A76" s="219" t="s">
        <v>70</v>
      </c>
      <c r="B76" s="72">
        <v>1701.42</v>
      </c>
      <c r="C76" s="71"/>
      <c r="D76" s="124"/>
      <c r="E76" s="71"/>
      <c r="F76" s="71"/>
      <c r="G76" s="78"/>
      <c r="H76" s="71"/>
      <c r="I76" s="71"/>
      <c r="J76" s="131"/>
    </row>
    <row r="77" spans="1:10" ht="12.75" x14ac:dyDescent="0.2">
      <c r="A77" s="175" t="s">
        <v>85</v>
      </c>
      <c r="B77" s="72">
        <v>1601.45</v>
      </c>
      <c r="C77" s="72">
        <v>1281.28</v>
      </c>
      <c r="D77" s="72">
        <v>80.010000000000005</v>
      </c>
      <c r="E77" s="72">
        <v>3416.66</v>
      </c>
      <c r="F77" s="73">
        <v>266.66000000000003</v>
      </c>
      <c r="G77" s="70">
        <v>3416.66</v>
      </c>
      <c r="H77" s="73">
        <v>100</v>
      </c>
      <c r="I77" s="72">
        <v>3416.66</v>
      </c>
      <c r="J77" s="135">
        <v>100</v>
      </c>
    </row>
    <row r="78" spans="1:10" ht="12.75" x14ac:dyDescent="0.2">
      <c r="A78" s="218" t="s">
        <v>62</v>
      </c>
      <c r="B78" s="72">
        <v>1601.45</v>
      </c>
      <c r="C78" s="72">
        <v>1281.28</v>
      </c>
      <c r="D78" s="72">
        <v>80.010000000000005</v>
      </c>
      <c r="E78" s="72">
        <v>3416.66</v>
      </c>
      <c r="F78" s="73">
        <v>266.66000000000003</v>
      </c>
      <c r="G78" s="70">
        <v>3416.66</v>
      </c>
      <c r="H78" s="73">
        <v>100</v>
      </c>
      <c r="I78" s="72">
        <v>3416.66</v>
      </c>
      <c r="J78" s="135">
        <v>100</v>
      </c>
    </row>
    <row r="79" spans="1:10" ht="12.75" x14ac:dyDescent="0.2">
      <c r="A79" s="219" t="s">
        <v>70</v>
      </c>
      <c r="B79" s="72">
        <v>1601.45</v>
      </c>
      <c r="C79" s="72">
        <v>1281.28</v>
      </c>
      <c r="D79" s="72">
        <v>80.010000000000005</v>
      </c>
      <c r="E79" s="72">
        <v>3416.66</v>
      </c>
      <c r="F79" s="73">
        <v>266.66000000000003</v>
      </c>
      <c r="G79" s="70">
        <v>3416.66</v>
      </c>
      <c r="H79" s="73">
        <v>100</v>
      </c>
      <c r="I79" s="72">
        <v>3416.66</v>
      </c>
      <c r="J79" s="135">
        <v>100</v>
      </c>
    </row>
    <row r="80" spans="1:10" ht="12.75" x14ac:dyDescent="0.2">
      <c r="A80" s="175" t="s">
        <v>86</v>
      </c>
      <c r="B80" s="72">
        <v>9089.9599999999991</v>
      </c>
      <c r="C80" s="72">
        <v>4916.29</v>
      </c>
      <c r="D80" s="72">
        <v>54.08</v>
      </c>
      <c r="E80" s="72">
        <v>11099.7</v>
      </c>
      <c r="F80" s="73">
        <v>225.77</v>
      </c>
      <c r="G80" s="70">
        <v>11099.7</v>
      </c>
      <c r="H80" s="73">
        <v>100</v>
      </c>
      <c r="I80" s="72">
        <v>11099.7</v>
      </c>
      <c r="J80" s="135">
        <v>100</v>
      </c>
    </row>
    <row r="81" spans="1:10" ht="12.75" x14ac:dyDescent="0.2">
      <c r="A81" s="218" t="s">
        <v>62</v>
      </c>
      <c r="B81" s="72">
        <v>9089.9599999999991</v>
      </c>
      <c r="C81" s="72">
        <v>4916.29</v>
      </c>
      <c r="D81" s="72">
        <v>54.08</v>
      </c>
      <c r="E81" s="72">
        <v>11099.7</v>
      </c>
      <c r="F81" s="73">
        <v>225.77</v>
      </c>
      <c r="G81" s="70">
        <v>11099.7</v>
      </c>
      <c r="H81" s="73">
        <v>100</v>
      </c>
      <c r="I81" s="72">
        <v>11099.7</v>
      </c>
      <c r="J81" s="135">
        <v>100</v>
      </c>
    </row>
    <row r="82" spans="1:10" ht="12.75" x14ac:dyDescent="0.2">
      <c r="A82" s="219" t="s">
        <v>70</v>
      </c>
      <c r="B82" s="72">
        <v>7688.34</v>
      </c>
      <c r="C82" s="72">
        <v>4095.08</v>
      </c>
      <c r="D82" s="72">
        <v>53.26</v>
      </c>
      <c r="E82" s="72">
        <v>9659.92</v>
      </c>
      <c r="F82" s="73">
        <v>235.89</v>
      </c>
      <c r="G82" s="70">
        <v>9659.92</v>
      </c>
      <c r="H82" s="73">
        <v>100</v>
      </c>
      <c r="I82" s="72">
        <v>9659.92</v>
      </c>
      <c r="J82" s="135">
        <v>100</v>
      </c>
    </row>
    <row r="83" spans="1:10" ht="12.75" x14ac:dyDescent="0.2">
      <c r="A83" s="219" t="s">
        <v>63</v>
      </c>
      <c r="B83" s="72">
        <v>1401.62</v>
      </c>
      <c r="C83" s="73">
        <v>821.21</v>
      </c>
      <c r="D83" s="72">
        <v>58.59</v>
      </c>
      <c r="E83" s="72">
        <v>1439.78</v>
      </c>
      <c r="F83" s="73">
        <v>175.32</v>
      </c>
      <c r="G83" s="70">
        <v>1439.78</v>
      </c>
      <c r="H83" s="73">
        <v>100</v>
      </c>
      <c r="I83" s="72">
        <v>1439.78</v>
      </c>
      <c r="J83" s="135">
        <v>100</v>
      </c>
    </row>
    <row r="84" spans="1:10" ht="12.75" x14ac:dyDescent="0.2">
      <c r="A84" s="175" t="s">
        <v>87</v>
      </c>
      <c r="B84" s="73">
        <v>976.07</v>
      </c>
      <c r="C84" s="72">
        <v>1660</v>
      </c>
      <c r="D84" s="72">
        <v>170.07</v>
      </c>
      <c r="E84" s="71"/>
      <c r="F84" s="71"/>
      <c r="G84" s="78"/>
      <c r="H84" s="71"/>
      <c r="I84" s="71"/>
      <c r="J84" s="131"/>
    </row>
    <row r="85" spans="1:10" ht="12.75" x14ac:dyDescent="0.2">
      <c r="A85" s="218" t="s">
        <v>62</v>
      </c>
      <c r="B85" s="73">
        <v>976.07</v>
      </c>
      <c r="C85" s="72">
        <v>1660</v>
      </c>
      <c r="D85" s="72">
        <v>170.07</v>
      </c>
      <c r="E85" s="71"/>
      <c r="F85" s="71"/>
      <c r="G85" s="78"/>
      <c r="H85" s="71"/>
      <c r="I85" s="71"/>
      <c r="J85" s="131"/>
    </row>
    <row r="86" spans="1:10" ht="12.75" x14ac:dyDescent="0.2">
      <c r="A86" s="219" t="s">
        <v>70</v>
      </c>
      <c r="B86" s="73">
        <v>976.07</v>
      </c>
      <c r="C86" s="72">
        <v>1313.17</v>
      </c>
      <c r="D86" s="72">
        <v>134.54</v>
      </c>
      <c r="E86" s="71"/>
      <c r="F86" s="71"/>
      <c r="G86" s="78"/>
      <c r="H86" s="71"/>
      <c r="I86" s="71"/>
      <c r="J86" s="131"/>
    </row>
    <row r="87" spans="1:10" ht="12.75" x14ac:dyDescent="0.2">
      <c r="A87" s="219" t="s">
        <v>63</v>
      </c>
      <c r="B87" s="71"/>
      <c r="C87" s="73">
        <v>346.83</v>
      </c>
      <c r="D87" s="124"/>
      <c r="E87" s="71"/>
      <c r="F87" s="71"/>
      <c r="G87" s="78"/>
      <c r="H87" s="71"/>
      <c r="I87" s="71"/>
      <c r="J87" s="131"/>
    </row>
    <row r="88" spans="1:10" ht="12.75" x14ac:dyDescent="0.2">
      <c r="A88" s="216" t="s">
        <v>88</v>
      </c>
      <c r="B88" s="74">
        <v>6728.2</v>
      </c>
      <c r="C88" s="74">
        <v>8578.15</v>
      </c>
      <c r="D88" s="74">
        <f>C88/B88*100</f>
        <v>127.49546684105704</v>
      </c>
      <c r="E88" s="74">
        <v>7150</v>
      </c>
      <c r="F88" s="75">
        <v>83.35</v>
      </c>
      <c r="G88" s="76">
        <v>7050</v>
      </c>
      <c r="H88" s="75">
        <v>98.6</v>
      </c>
      <c r="I88" s="74">
        <v>7050</v>
      </c>
      <c r="J88" s="217">
        <v>100</v>
      </c>
    </row>
    <row r="89" spans="1:10" ht="12.75" x14ac:dyDescent="0.2">
      <c r="A89" s="175" t="s">
        <v>83</v>
      </c>
      <c r="B89" s="72">
        <v>2800</v>
      </c>
      <c r="C89" s="72">
        <v>2300</v>
      </c>
      <c r="D89" s="72">
        <v>82.14</v>
      </c>
      <c r="E89" s="72">
        <v>2000</v>
      </c>
      <c r="F89" s="73">
        <v>86.96</v>
      </c>
      <c r="G89" s="70">
        <v>2000</v>
      </c>
      <c r="H89" s="73">
        <v>100</v>
      </c>
      <c r="I89" s="72">
        <v>2000</v>
      </c>
      <c r="J89" s="135">
        <v>100</v>
      </c>
    </row>
    <row r="90" spans="1:10" ht="12.75" x14ac:dyDescent="0.2">
      <c r="A90" s="218" t="s">
        <v>62</v>
      </c>
      <c r="B90" s="72">
        <v>2800</v>
      </c>
      <c r="C90" s="72">
        <v>2300</v>
      </c>
      <c r="D90" s="72">
        <v>82.14</v>
      </c>
      <c r="E90" s="72">
        <v>2000</v>
      </c>
      <c r="F90" s="73">
        <v>86.96</v>
      </c>
      <c r="G90" s="70">
        <v>2000</v>
      </c>
      <c r="H90" s="73">
        <v>100</v>
      </c>
      <c r="I90" s="72">
        <v>2000</v>
      </c>
      <c r="J90" s="135">
        <v>100</v>
      </c>
    </row>
    <row r="91" spans="1:10" ht="12.75" x14ac:dyDescent="0.2">
      <c r="A91" s="219" t="s">
        <v>63</v>
      </c>
      <c r="B91" s="72">
        <v>2800</v>
      </c>
      <c r="C91" s="72">
        <v>2300</v>
      </c>
      <c r="D91" s="72">
        <v>82.14</v>
      </c>
      <c r="E91" s="72">
        <v>2000</v>
      </c>
      <c r="F91" s="73">
        <v>86.96</v>
      </c>
      <c r="G91" s="70">
        <v>2000</v>
      </c>
      <c r="H91" s="73">
        <v>100</v>
      </c>
      <c r="I91" s="72">
        <v>2000</v>
      </c>
      <c r="J91" s="135">
        <v>100</v>
      </c>
    </row>
    <row r="92" spans="1:10" ht="12.75" x14ac:dyDescent="0.2">
      <c r="A92" s="175" t="s">
        <v>69</v>
      </c>
      <c r="B92" s="72">
        <v>1406.47</v>
      </c>
      <c r="C92" s="72">
        <v>3279.72</v>
      </c>
      <c r="D92" s="72">
        <v>233.19</v>
      </c>
      <c r="E92" s="72">
        <v>5150</v>
      </c>
      <c r="F92" s="73">
        <v>157.03</v>
      </c>
      <c r="G92" s="70">
        <v>5050</v>
      </c>
      <c r="H92" s="73">
        <v>98.06</v>
      </c>
      <c r="I92" s="72">
        <v>5050</v>
      </c>
      <c r="J92" s="135">
        <v>100</v>
      </c>
    </row>
    <row r="93" spans="1:10" ht="12.75" x14ac:dyDescent="0.2">
      <c r="A93" s="218" t="s">
        <v>62</v>
      </c>
      <c r="B93" s="72">
        <v>1406.47</v>
      </c>
      <c r="C93" s="72">
        <v>3279.72</v>
      </c>
      <c r="D93" s="72">
        <v>233.19</v>
      </c>
      <c r="E93" s="72">
        <v>5150</v>
      </c>
      <c r="F93" s="73">
        <v>157.03</v>
      </c>
      <c r="G93" s="70">
        <v>5050</v>
      </c>
      <c r="H93" s="73">
        <v>98.06</v>
      </c>
      <c r="I93" s="72">
        <v>5050</v>
      </c>
      <c r="J93" s="135">
        <v>100</v>
      </c>
    </row>
    <row r="94" spans="1:10" ht="12.75" x14ac:dyDescent="0.2">
      <c r="A94" s="219" t="s">
        <v>63</v>
      </c>
      <c r="B94" s="72">
        <v>1406.47</v>
      </c>
      <c r="C94" s="72">
        <v>3279.72</v>
      </c>
      <c r="D94" s="72">
        <v>233.19</v>
      </c>
      <c r="E94" s="72">
        <v>5150</v>
      </c>
      <c r="F94" s="73">
        <v>157.03</v>
      </c>
      <c r="G94" s="70">
        <v>5050</v>
      </c>
      <c r="H94" s="73">
        <v>98.06</v>
      </c>
      <c r="I94" s="72">
        <v>5050</v>
      </c>
      <c r="J94" s="135">
        <v>100</v>
      </c>
    </row>
    <row r="95" spans="1:10" ht="25.5" x14ac:dyDescent="0.2">
      <c r="A95" s="175" t="s">
        <v>72</v>
      </c>
      <c r="B95" s="72">
        <v>2521.73</v>
      </c>
      <c r="C95" s="72">
        <v>2998.43</v>
      </c>
      <c r="D95" s="72">
        <v>118.9</v>
      </c>
      <c r="E95" s="71"/>
      <c r="F95" s="71"/>
      <c r="G95" s="78"/>
      <c r="H95" s="71"/>
      <c r="I95" s="71"/>
      <c r="J95" s="131"/>
    </row>
    <row r="96" spans="1:10" ht="12.75" x14ac:dyDescent="0.2">
      <c r="A96" s="218" t="s">
        <v>62</v>
      </c>
      <c r="B96" s="72">
        <v>2521.73</v>
      </c>
      <c r="C96" s="72">
        <v>2998.43</v>
      </c>
      <c r="D96" s="72">
        <v>118.9</v>
      </c>
      <c r="E96" s="71"/>
      <c r="F96" s="71"/>
      <c r="G96" s="78"/>
      <c r="H96" s="71"/>
      <c r="I96" s="71"/>
      <c r="J96" s="131"/>
    </row>
    <row r="97" spans="1:10" ht="12.75" x14ac:dyDescent="0.2">
      <c r="A97" s="219" t="s">
        <v>63</v>
      </c>
      <c r="B97" s="72">
        <v>2495.19</v>
      </c>
      <c r="C97" s="72">
        <v>2848.43</v>
      </c>
      <c r="D97" s="72">
        <v>114.16</v>
      </c>
      <c r="E97" s="71"/>
      <c r="F97" s="71"/>
      <c r="G97" s="78"/>
      <c r="H97" s="71"/>
      <c r="I97" s="71"/>
      <c r="J97" s="131"/>
    </row>
    <row r="98" spans="1:10" ht="25.5" x14ac:dyDescent="0.2">
      <c r="A98" s="219" t="s">
        <v>71</v>
      </c>
      <c r="B98" s="73">
        <v>26.54</v>
      </c>
      <c r="C98" s="73">
        <v>150</v>
      </c>
      <c r="D98" s="72">
        <v>565.17999999999995</v>
      </c>
      <c r="E98" s="71"/>
      <c r="F98" s="71"/>
      <c r="G98" s="78"/>
      <c r="H98" s="71"/>
      <c r="I98" s="71"/>
      <c r="J98" s="131"/>
    </row>
    <row r="99" spans="1:10" ht="12.75" x14ac:dyDescent="0.2">
      <c r="A99" s="216" t="s">
        <v>89</v>
      </c>
      <c r="B99" s="74">
        <v>1243</v>
      </c>
      <c r="C99" s="74">
        <v>1636</v>
      </c>
      <c r="D99" s="74">
        <f>C99/B99*100</f>
        <v>131.61705551086084</v>
      </c>
      <c r="E99" s="74">
        <v>1800</v>
      </c>
      <c r="F99" s="75">
        <v>110.02</v>
      </c>
      <c r="G99" s="76">
        <v>1800</v>
      </c>
      <c r="H99" s="75">
        <v>100</v>
      </c>
      <c r="I99" s="74">
        <v>1800</v>
      </c>
      <c r="J99" s="217">
        <v>100</v>
      </c>
    </row>
    <row r="100" spans="1:10" ht="12.75" x14ac:dyDescent="0.2">
      <c r="A100" s="175" t="s">
        <v>83</v>
      </c>
      <c r="B100" s="72">
        <v>1243</v>
      </c>
      <c r="C100" s="72">
        <v>1636</v>
      </c>
      <c r="D100" s="72">
        <v>131.62</v>
      </c>
      <c r="E100" s="72">
        <v>1800</v>
      </c>
      <c r="F100" s="73">
        <v>110.02</v>
      </c>
      <c r="G100" s="70">
        <v>1800</v>
      </c>
      <c r="H100" s="73">
        <v>100</v>
      </c>
      <c r="I100" s="72">
        <v>1800</v>
      </c>
      <c r="J100" s="135">
        <v>100</v>
      </c>
    </row>
    <row r="101" spans="1:10" ht="12.75" x14ac:dyDescent="0.2">
      <c r="A101" s="218" t="s">
        <v>62</v>
      </c>
      <c r="B101" s="72">
        <v>1243</v>
      </c>
      <c r="C101" s="72">
        <v>1636</v>
      </c>
      <c r="D101" s="72">
        <v>131.62</v>
      </c>
      <c r="E101" s="72">
        <v>1800</v>
      </c>
      <c r="F101" s="73">
        <v>110.02</v>
      </c>
      <c r="G101" s="70">
        <v>1800</v>
      </c>
      <c r="H101" s="73">
        <v>100</v>
      </c>
      <c r="I101" s="72">
        <v>1800</v>
      </c>
      <c r="J101" s="135">
        <v>100</v>
      </c>
    </row>
    <row r="102" spans="1:10" ht="12.75" x14ac:dyDescent="0.2">
      <c r="A102" s="219" t="s">
        <v>63</v>
      </c>
      <c r="B102" s="72">
        <v>1243</v>
      </c>
      <c r="C102" s="72">
        <v>1636</v>
      </c>
      <c r="D102" s="72">
        <v>131.62</v>
      </c>
      <c r="E102" s="72">
        <v>1800</v>
      </c>
      <c r="F102" s="73">
        <v>110.02</v>
      </c>
      <c r="G102" s="70">
        <v>1800</v>
      </c>
      <c r="H102" s="73">
        <v>100</v>
      </c>
      <c r="I102" s="72">
        <v>1800</v>
      </c>
      <c r="J102" s="135">
        <v>100</v>
      </c>
    </row>
    <row r="103" spans="1:10" ht="25.5" x14ac:dyDescent="0.2">
      <c r="A103" s="216" t="s">
        <v>90</v>
      </c>
      <c r="B103" s="75">
        <v>883.4</v>
      </c>
      <c r="C103" s="75">
        <v>832.5</v>
      </c>
      <c r="D103" s="74">
        <v>94.24</v>
      </c>
      <c r="E103" s="75">
        <v>780.39</v>
      </c>
      <c r="F103" s="75">
        <v>93.74</v>
      </c>
      <c r="G103" s="79">
        <v>780.39</v>
      </c>
      <c r="H103" s="75">
        <v>100</v>
      </c>
      <c r="I103" s="75">
        <v>780.39</v>
      </c>
      <c r="J103" s="217">
        <v>100</v>
      </c>
    </row>
    <row r="104" spans="1:10" ht="12.75" x14ac:dyDescent="0.2">
      <c r="A104" s="175" t="s">
        <v>69</v>
      </c>
      <c r="B104" s="73">
        <v>883.4</v>
      </c>
      <c r="C104" s="73">
        <v>832.5</v>
      </c>
      <c r="D104" s="72">
        <v>94.24</v>
      </c>
      <c r="E104" s="73">
        <v>780.39</v>
      </c>
      <c r="F104" s="73">
        <v>93.74</v>
      </c>
      <c r="G104" s="77">
        <v>780.39</v>
      </c>
      <c r="H104" s="73">
        <v>100</v>
      </c>
      <c r="I104" s="73">
        <v>780.39</v>
      </c>
      <c r="J104" s="135">
        <v>100</v>
      </c>
    </row>
    <row r="105" spans="1:10" ht="12.75" x14ac:dyDescent="0.2">
      <c r="A105" s="218" t="s">
        <v>62</v>
      </c>
      <c r="B105" s="73">
        <v>883.4</v>
      </c>
      <c r="C105" s="73">
        <v>832.5</v>
      </c>
      <c r="D105" s="72">
        <v>94.24</v>
      </c>
      <c r="E105" s="73">
        <v>780.39</v>
      </c>
      <c r="F105" s="73">
        <v>93.74</v>
      </c>
      <c r="G105" s="77">
        <v>780.39</v>
      </c>
      <c r="H105" s="73">
        <v>100</v>
      </c>
      <c r="I105" s="73">
        <v>780.39</v>
      </c>
      <c r="J105" s="135">
        <v>100</v>
      </c>
    </row>
    <row r="106" spans="1:10" ht="25.5" x14ac:dyDescent="0.2">
      <c r="A106" s="219" t="s">
        <v>91</v>
      </c>
      <c r="B106" s="73">
        <v>883.4</v>
      </c>
      <c r="C106" s="73">
        <v>832.5</v>
      </c>
      <c r="D106" s="72">
        <v>94.24</v>
      </c>
      <c r="E106" s="73">
        <v>780.39</v>
      </c>
      <c r="F106" s="73">
        <v>93.74</v>
      </c>
      <c r="G106" s="77">
        <v>780.39</v>
      </c>
      <c r="H106" s="73">
        <v>100</v>
      </c>
      <c r="I106" s="73">
        <v>780.39</v>
      </c>
      <c r="J106" s="135">
        <v>100</v>
      </c>
    </row>
    <row r="107" spans="1:10" ht="25.5" x14ac:dyDescent="0.2">
      <c r="A107" s="214" t="s">
        <v>92</v>
      </c>
      <c r="B107" s="120">
        <v>5538.18</v>
      </c>
      <c r="C107" s="120">
        <v>4127.3500000000004</v>
      </c>
      <c r="D107" s="120">
        <f>C107/B107*100</f>
        <v>74.525385595990031</v>
      </c>
      <c r="E107" s="120">
        <v>4745</v>
      </c>
      <c r="F107" s="121">
        <v>114.96</v>
      </c>
      <c r="G107" s="122">
        <v>4845</v>
      </c>
      <c r="H107" s="121">
        <v>102.11</v>
      </c>
      <c r="I107" s="120">
        <v>4845</v>
      </c>
      <c r="J107" s="215">
        <v>100</v>
      </c>
    </row>
    <row r="108" spans="1:10" ht="12.75" x14ac:dyDescent="0.2">
      <c r="A108" s="216" t="s">
        <v>93</v>
      </c>
      <c r="B108" s="74">
        <v>5538.18</v>
      </c>
      <c r="C108" s="74">
        <v>4127.3500000000004</v>
      </c>
      <c r="D108" s="74">
        <v>74.53</v>
      </c>
      <c r="E108" s="74">
        <v>4745</v>
      </c>
      <c r="F108" s="75">
        <v>114.96</v>
      </c>
      <c r="G108" s="76">
        <v>4845</v>
      </c>
      <c r="H108" s="75">
        <v>102.11</v>
      </c>
      <c r="I108" s="74">
        <v>4845</v>
      </c>
      <c r="J108" s="217">
        <v>100</v>
      </c>
    </row>
    <row r="109" spans="1:10" ht="12.75" x14ac:dyDescent="0.2">
      <c r="A109" s="175" t="s">
        <v>83</v>
      </c>
      <c r="B109" s="72">
        <v>1730.91</v>
      </c>
      <c r="C109" s="71"/>
      <c r="D109" s="124"/>
      <c r="E109" s="71"/>
      <c r="F109" s="71"/>
      <c r="G109" s="78"/>
      <c r="H109" s="71"/>
      <c r="I109" s="71"/>
      <c r="J109" s="131"/>
    </row>
    <row r="110" spans="1:10" ht="12.75" x14ac:dyDescent="0.2">
      <c r="A110" s="218" t="s">
        <v>62</v>
      </c>
      <c r="B110" s="72">
        <v>1730.91</v>
      </c>
      <c r="C110" s="71"/>
      <c r="D110" s="124"/>
      <c r="E110" s="71"/>
      <c r="F110" s="71"/>
      <c r="G110" s="78"/>
      <c r="H110" s="71"/>
      <c r="I110" s="71"/>
      <c r="J110" s="131"/>
    </row>
    <row r="111" spans="1:10" ht="12.75" x14ac:dyDescent="0.2">
      <c r="A111" s="219" t="s">
        <v>63</v>
      </c>
      <c r="B111" s="72">
        <v>1730.91</v>
      </c>
      <c r="C111" s="71"/>
      <c r="D111" s="124"/>
      <c r="E111" s="71"/>
      <c r="F111" s="71"/>
      <c r="G111" s="78"/>
      <c r="H111" s="71"/>
      <c r="I111" s="71"/>
      <c r="J111" s="131"/>
    </row>
    <row r="112" spans="1:10" ht="12.75" x14ac:dyDescent="0.2">
      <c r="A112" s="175" t="s">
        <v>69</v>
      </c>
      <c r="B112" s="72">
        <v>3807.27</v>
      </c>
      <c r="C112" s="72">
        <v>4127.3500000000004</v>
      </c>
      <c r="D112" s="72">
        <v>108.41</v>
      </c>
      <c r="E112" s="72">
        <v>4745</v>
      </c>
      <c r="F112" s="73">
        <v>114.96</v>
      </c>
      <c r="G112" s="70">
        <v>4845</v>
      </c>
      <c r="H112" s="73">
        <v>102.11</v>
      </c>
      <c r="I112" s="72">
        <v>4845</v>
      </c>
      <c r="J112" s="135">
        <v>100</v>
      </c>
    </row>
    <row r="113" spans="1:10" ht="12.75" x14ac:dyDescent="0.2">
      <c r="A113" s="218" t="s">
        <v>62</v>
      </c>
      <c r="B113" s="72">
        <v>3807.27</v>
      </c>
      <c r="C113" s="72">
        <v>4127.3500000000004</v>
      </c>
      <c r="D113" s="72">
        <v>108.41</v>
      </c>
      <c r="E113" s="72">
        <v>4745</v>
      </c>
      <c r="F113" s="73">
        <v>114.96</v>
      </c>
      <c r="G113" s="70">
        <v>4845</v>
      </c>
      <c r="H113" s="73">
        <v>102.11</v>
      </c>
      <c r="I113" s="72">
        <v>4845</v>
      </c>
      <c r="J113" s="135">
        <v>100</v>
      </c>
    </row>
    <row r="114" spans="1:10" ht="12.75" x14ac:dyDescent="0.2">
      <c r="A114" s="219" t="s">
        <v>63</v>
      </c>
      <c r="B114" s="72">
        <v>2723.74</v>
      </c>
      <c r="C114" s="72">
        <v>3062.35</v>
      </c>
      <c r="D114" s="72">
        <v>112.43</v>
      </c>
      <c r="E114" s="72">
        <v>3945</v>
      </c>
      <c r="F114" s="73">
        <v>128.82</v>
      </c>
      <c r="G114" s="70">
        <v>4045</v>
      </c>
      <c r="H114" s="73">
        <v>102.53</v>
      </c>
      <c r="I114" s="72">
        <v>4045</v>
      </c>
      <c r="J114" s="135">
        <v>100</v>
      </c>
    </row>
    <row r="115" spans="1:10" ht="25.5" x14ac:dyDescent="0.2">
      <c r="A115" s="219" t="s">
        <v>71</v>
      </c>
      <c r="B115" s="72">
        <v>1083.53</v>
      </c>
      <c r="C115" s="72">
        <v>1065</v>
      </c>
      <c r="D115" s="72">
        <v>98.29</v>
      </c>
      <c r="E115" s="73">
        <v>800</v>
      </c>
      <c r="F115" s="73">
        <v>75.12</v>
      </c>
      <c r="G115" s="77">
        <v>800</v>
      </c>
      <c r="H115" s="73">
        <v>100</v>
      </c>
      <c r="I115" s="73">
        <v>800</v>
      </c>
      <c r="J115" s="135">
        <v>100</v>
      </c>
    </row>
    <row r="116" spans="1:10" ht="25.5" x14ac:dyDescent="0.2">
      <c r="A116" s="214" t="s">
        <v>94</v>
      </c>
      <c r="B116" s="120">
        <f>B117</f>
        <v>199818.68</v>
      </c>
      <c r="C116" s="120">
        <v>7184.54</v>
      </c>
      <c r="D116" s="120">
        <f>C116/B116*100</f>
        <v>3.5955297072325774</v>
      </c>
      <c r="E116" s="120">
        <v>7645.28</v>
      </c>
      <c r="F116" s="121">
        <v>106.41</v>
      </c>
      <c r="G116" s="122">
        <v>6445.28</v>
      </c>
      <c r="H116" s="121">
        <v>84.3</v>
      </c>
      <c r="I116" s="120">
        <v>6445.28</v>
      </c>
      <c r="J116" s="215">
        <v>100</v>
      </c>
    </row>
    <row r="117" spans="1:10" ht="12.75" x14ac:dyDescent="0.2">
      <c r="A117" s="216" t="s">
        <v>95</v>
      </c>
      <c r="B117" s="74">
        <f>B118+B127+B130+B136+B139</f>
        <v>199818.68</v>
      </c>
      <c r="C117" s="74">
        <v>7184.54</v>
      </c>
      <c r="D117" s="74">
        <f>C117/B117*100</f>
        <v>3.5955297072325774</v>
      </c>
      <c r="E117" s="74">
        <v>7645.28</v>
      </c>
      <c r="F117" s="75">
        <v>106.41</v>
      </c>
      <c r="G117" s="76">
        <v>6445.28</v>
      </c>
      <c r="H117" s="75">
        <v>84.3</v>
      </c>
      <c r="I117" s="74">
        <v>6445.28</v>
      </c>
      <c r="J117" s="217">
        <v>100</v>
      </c>
    </row>
    <row r="118" spans="1:10" ht="12.75" x14ac:dyDescent="0.2">
      <c r="A118" s="175" t="s">
        <v>61</v>
      </c>
      <c r="B118" s="123">
        <v>850</v>
      </c>
      <c r="C118" s="72">
        <v>3291.07</v>
      </c>
      <c r="D118" s="72">
        <f>C118/B118*100</f>
        <v>387.18470588235294</v>
      </c>
      <c r="E118" s="72">
        <v>5878.28</v>
      </c>
      <c r="F118" s="73">
        <v>178.61</v>
      </c>
      <c r="G118" s="70">
        <v>5878.28</v>
      </c>
      <c r="H118" s="73">
        <v>100</v>
      </c>
      <c r="I118" s="72">
        <v>5878.28</v>
      </c>
      <c r="J118" s="135">
        <v>100</v>
      </c>
    </row>
    <row r="119" spans="1:10" ht="12.75" x14ac:dyDescent="0.2">
      <c r="A119" s="218" t="s">
        <v>77</v>
      </c>
      <c r="B119" s="123">
        <v>850</v>
      </c>
      <c r="C119" s="72">
        <v>3291.07</v>
      </c>
      <c r="D119" s="72">
        <v>387.18</v>
      </c>
      <c r="E119" s="72">
        <v>5878.28</v>
      </c>
      <c r="F119" s="73">
        <v>178.61</v>
      </c>
      <c r="G119" s="70">
        <v>5878.28</v>
      </c>
      <c r="H119" s="73">
        <v>100</v>
      </c>
      <c r="I119" s="72">
        <v>5878.28</v>
      </c>
      <c r="J119" s="135">
        <v>100</v>
      </c>
    </row>
    <row r="120" spans="1:10" ht="25.5" x14ac:dyDescent="0.2">
      <c r="A120" s="219" t="s">
        <v>78</v>
      </c>
      <c r="B120" s="123">
        <v>850</v>
      </c>
      <c r="C120" s="72">
        <v>3291.07</v>
      </c>
      <c r="D120" s="72">
        <v>387.18</v>
      </c>
      <c r="E120" s="72">
        <v>5878.28</v>
      </c>
      <c r="F120" s="73">
        <v>178.61</v>
      </c>
      <c r="G120" s="70">
        <v>5878.28</v>
      </c>
      <c r="H120" s="73">
        <v>100</v>
      </c>
      <c r="I120" s="72">
        <v>5878.28</v>
      </c>
      <c r="J120" s="135">
        <v>100</v>
      </c>
    </row>
    <row r="121" spans="1:10" ht="25.5" x14ac:dyDescent="0.2">
      <c r="A121" s="175" t="s">
        <v>65</v>
      </c>
      <c r="B121" s="71"/>
      <c r="C121" s="73">
        <v>961.23</v>
      </c>
      <c r="D121" s="124"/>
      <c r="E121" s="71"/>
      <c r="F121" s="71"/>
      <c r="G121" s="78"/>
      <c r="H121" s="71"/>
      <c r="I121" s="71"/>
      <c r="J121" s="131"/>
    </row>
    <row r="122" spans="1:10" ht="12.75" x14ac:dyDescent="0.2">
      <c r="A122" s="218" t="s">
        <v>77</v>
      </c>
      <c r="B122" s="71"/>
      <c r="C122" s="73">
        <v>961.23</v>
      </c>
      <c r="D122" s="124"/>
      <c r="E122" s="71"/>
      <c r="F122" s="71"/>
      <c r="G122" s="78"/>
      <c r="H122" s="71"/>
      <c r="I122" s="71"/>
      <c r="J122" s="131"/>
    </row>
    <row r="123" spans="1:10" ht="25.5" x14ac:dyDescent="0.2">
      <c r="A123" s="219" t="s">
        <v>78</v>
      </c>
      <c r="B123" s="71"/>
      <c r="C123" s="73">
        <v>961.23</v>
      </c>
      <c r="D123" s="124"/>
      <c r="E123" s="71"/>
      <c r="F123" s="71"/>
      <c r="G123" s="78"/>
      <c r="H123" s="71"/>
      <c r="I123" s="71"/>
      <c r="J123" s="131"/>
    </row>
    <row r="124" spans="1:10" ht="25.5" x14ac:dyDescent="0.2">
      <c r="A124" s="175" t="s">
        <v>67</v>
      </c>
      <c r="B124" s="72"/>
      <c r="C124" s="71"/>
      <c r="D124" s="124"/>
      <c r="E124" s="71"/>
      <c r="F124" s="71"/>
      <c r="G124" s="78"/>
      <c r="H124" s="71"/>
      <c r="I124" s="71"/>
      <c r="J124" s="131"/>
    </row>
    <row r="125" spans="1:10" ht="12.75" x14ac:dyDescent="0.2">
      <c r="A125" s="218" t="s">
        <v>77</v>
      </c>
      <c r="B125" s="72"/>
      <c r="C125" s="71"/>
      <c r="D125" s="124"/>
      <c r="E125" s="71"/>
      <c r="F125" s="71"/>
      <c r="G125" s="78"/>
      <c r="H125" s="71"/>
      <c r="I125" s="71"/>
      <c r="J125" s="131"/>
    </row>
    <row r="126" spans="1:10" ht="25.5" x14ac:dyDescent="0.2">
      <c r="A126" s="219" t="s">
        <v>78</v>
      </c>
      <c r="B126" s="72"/>
      <c r="C126" s="71"/>
      <c r="D126" s="124"/>
      <c r="E126" s="71"/>
      <c r="F126" s="71"/>
      <c r="G126" s="78"/>
      <c r="H126" s="71"/>
      <c r="I126" s="71"/>
      <c r="J126" s="131"/>
    </row>
    <row r="127" spans="1:10" ht="25.5" x14ac:dyDescent="0.2">
      <c r="A127" s="175" t="s">
        <v>68</v>
      </c>
      <c r="B127" s="72">
        <v>2241.2800000000002</v>
      </c>
      <c r="C127" s="72">
        <v>2365.2399999999998</v>
      </c>
      <c r="D127" s="72">
        <f>C127/B127*100</f>
        <v>105.53076813249569</v>
      </c>
      <c r="E127" s="71"/>
      <c r="F127" s="71"/>
      <c r="G127" s="78"/>
      <c r="H127" s="71"/>
      <c r="I127" s="71"/>
      <c r="J127" s="131"/>
    </row>
    <row r="128" spans="1:10" ht="12.75" x14ac:dyDescent="0.2">
      <c r="A128" s="218" t="s">
        <v>77</v>
      </c>
      <c r="B128" s="72">
        <v>2241.2800000000002</v>
      </c>
      <c r="C128" s="72">
        <v>2365.2399999999998</v>
      </c>
      <c r="D128" s="72">
        <v>105.53</v>
      </c>
      <c r="E128" s="71"/>
      <c r="F128" s="71"/>
      <c r="G128" s="78"/>
      <c r="H128" s="71"/>
      <c r="I128" s="71"/>
      <c r="J128" s="131"/>
    </row>
    <row r="129" spans="1:10" ht="25.5" x14ac:dyDescent="0.2">
      <c r="A129" s="219" t="s">
        <v>78</v>
      </c>
      <c r="B129" s="72">
        <v>2241.2800000000002</v>
      </c>
      <c r="C129" s="72">
        <v>2365.2399999999998</v>
      </c>
      <c r="D129" s="72">
        <v>105.53</v>
      </c>
      <c r="E129" s="71"/>
      <c r="F129" s="71"/>
      <c r="G129" s="78"/>
      <c r="H129" s="71"/>
      <c r="I129" s="71"/>
      <c r="J129" s="131"/>
    </row>
    <row r="130" spans="1:10" ht="12.75" x14ac:dyDescent="0.2">
      <c r="A130" s="175" t="s">
        <v>69</v>
      </c>
      <c r="B130" s="72">
        <v>4767</v>
      </c>
      <c r="C130" s="73">
        <v>567</v>
      </c>
      <c r="D130" s="72">
        <f>C130/B130*100</f>
        <v>11.894273127753303</v>
      </c>
      <c r="E130" s="73">
        <v>567</v>
      </c>
      <c r="F130" s="73">
        <v>100</v>
      </c>
      <c r="G130" s="77">
        <v>567</v>
      </c>
      <c r="H130" s="73">
        <v>100</v>
      </c>
      <c r="I130" s="73">
        <v>567</v>
      </c>
      <c r="J130" s="135">
        <v>100</v>
      </c>
    </row>
    <row r="131" spans="1:10" ht="12.75" x14ac:dyDescent="0.2">
      <c r="A131" s="218" t="s">
        <v>77</v>
      </c>
      <c r="B131" s="72">
        <v>4767</v>
      </c>
      <c r="C131" s="73">
        <v>567</v>
      </c>
      <c r="D131" s="72">
        <v>11.89</v>
      </c>
      <c r="E131" s="73">
        <v>567</v>
      </c>
      <c r="F131" s="73">
        <v>100</v>
      </c>
      <c r="G131" s="77">
        <v>567</v>
      </c>
      <c r="H131" s="73">
        <v>100</v>
      </c>
      <c r="I131" s="73">
        <v>567</v>
      </c>
      <c r="J131" s="135">
        <v>100</v>
      </c>
    </row>
    <row r="132" spans="1:10" ht="25.5" x14ac:dyDescent="0.2">
      <c r="A132" s="219" t="s">
        <v>78</v>
      </c>
      <c r="B132" s="72">
        <v>4767</v>
      </c>
      <c r="C132" s="73">
        <v>567</v>
      </c>
      <c r="D132" s="72">
        <v>11.89</v>
      </c>
      <c r="E132" s="73">
        <v>567</v>
      </c>
      <c r="F132" s="73">
        <v>100</v>
      </c>
      <c r="G132" s="77">
        <v>567</v>
      </c>
      <c r="H132" s="73">
        <v>100</v>
      </c>
      <c r="I132" s="73">
        <v>567</v>
      </c>
      <c r="J132" s="135">
        <v>100</v>
      </c>
    </row>
    <row r="133" spans="1:10" ht="12.75" x14ac:dyDescent="0.2">
      <c r="A133" s="175" t="s">
        <v>73</v>
      </c>
      <c r="B133" s="71"/>
      <c r="C133" s="71"/>
      <c r="D133" s="124"/>
      <c r="E133" s="72">
        <v>1200</v>
      </c>
      <c r="F133" s="71"/>
      <c r="G133" s="78"/>
      <c r="H133" s="71"/>
      <c r="I133" s="71"/>
      <c r="J133" s="131"/>
    </row>
    <row r="134" spans="1:10" ht="12.75" x14ac:dyDescent="0.2">
      <c r="A134" s="218" t="s">
        <v>77</v>
      </c>
      <c r="B134" s="71"/>
      <c r="C134" s="71"/>
      <c r="D134" s="124"/>
      <c r="E134" s="72">
        <v>1200</v>
      </c>
      <c r="F134" s="71"/>
      <c r="G134" s="78"/>
      <c r="H134" s="71"/>
      <c r="I134" s="71"/>
      <c r="J134" s="131"/>
    </row>
    <row r="135" spans="1:10" ht="25.5" x14ac:dyDescent="0.2">
      <c r="A135" s="219" t="s">
        <v>78</v>
      </c>
      <c r="B135" s="71"/>
      <c r="C135" s="71"/>
      <c r="D135" s="124"/>
      <c r="E135" s="72">
        <v>1200</v>
      </c>
      <c r="F135" s="71"/>
      <c r="G135" s="78"/>
      <c r="H135" s="71"/>
      <c r="I135" s="71"/>
      <c r="J135" s="131"/>
    </row>
    <row r="136" spans="1:10" ht="38.25" x14ac:dyDescent="0.2">
      <c r="A136" s="175" t="s">
        <v>74</v>
      </c>
      <c r="B136" s="73">
        <v>111.35</v>
      </c>
      <c r="C136" s="71"/>
      <c r="D136" s="124"/>
      <c r="E136" s="71"/>
      <c r="F136" s="71"/>
      <c r="G136" s="78"/>
      <c r="H136" s="71"/>
      <c r="I136" s="71"/>
      <c r="J136" s="131"/>
    </row>
    <row r="137" spans="1:10" ht="12.75" x14ac:dyDescent="0.2">
      <c r="A137" s="218" t="s">
        <v>77</v>
      </c>
      <c r="B137" s="73">
        <v>111.35</v>
      </c>
      <c r="C137" s="71"/>
      <c r="D137" s="124"/>
      <c r="E137" s="71"/>
      <c r="F137" s="71"/>
      <c r="G137" s="78"/>
      <c r="H137" s="71"/>
      <c r="I137" s="71"/>
      <c r="J137" s="131"/>
    </row>
    <row r="138" spans="1:10" ht="25.5" x14ac:dyDescent="0.2">
      <c r="A138" s="219" t="s">
        <v>78</v>
      </c>
      <c r="B138" s="73">
        <v>111.35</v>
      </c>
      <c r="C138" s="71"/>
      <c r="D138" s="124"/>
      <c r="E138" s="71"/>
      <c r="F138" s="71"/>
      <c r="G138" s="78"/>
      <c r="H138" s="71"/>
      <c r="I138" s="71"/>
      <c r="J138" s="131"/>
    </row>
    <row r="139" spans="1:10" ht="38.25" x14ac:dyDescent="0.2">
      <c r="A139" s="175" t="s">
        <v>75</v>
      </c>
      <c r="B139" s="72">
        <v>191849.05</v>
      </c>
      <c r="C139" s="71"/>
      <c r="D139" s="124"/>
      <c r="E139" s="71"/>
      <c r="F139" s="71"/>
      <c r="G139" s="78"/>
      <c r="H139" s="71"/>
      <c r="I139" s="71"/>
      <c r="J139" s="131"/>
    </row>
    <row r="140" spans="1:10" ht="12.75" x14ac:dyDescent="0.2">
      <c r="A140" s="218" t="s">
        <v>77</v>
      </c>
      <c r="B140" s="72">
        <v>191849.05</v>
      </c>
      <c r="C140" s="71"/>
      <c r="D140" s="124"/>
      <c r="E140" s="71"/>
      <c r="F140" s="71"/>
      <c r="G140" s="78"/>
      <c r="H140" s="71"/>
      <c r="I140" s="71"/>
      <c r="J140" s="131"/>
    </row>
    <row r="141" spans="1:10" ht="25.5" x14ac:dyDescent="0.2">
      <c r="A141" s="219" t="s">
        <v>78</v>
      </c>
      <c r="B141" s="72">
        <v>4258.62</v>
      </c>
      <c r="C141" s="71"/>
      <c r="D141" s="124"/>
      <c r="E141" s="71"/>
      <c r="F141" s="71"/>
      <c r="G141" s="78"/>
      <c r="H141" s="71"/>
      <c r="I141" s="71"/>
      <c r="J141" s="131"/>
    </row>
    <row r="142" spans="1:10" ht="26.25" thickBot="1" x14ac:dyDescent="0.25">
      <c r="A142" s="220" t="s">
        <v>96</v>
      </c>
      <c r="B142" s="149">
        <v>187590.43</v>
      </c>
      <c r="C142" s="150"/>
      <c r="D142" s="221"/>
      <c r="E142" s="150"/>
      <c r="F142" s="150"/>
      <c r="G142" s="151"/>
      <c r="H142" s="150"/>
      <c r="I142" s="150"/>
      <c r="J142" s="152"/>
    </row>
  </sheetData>
  <mergeCells count="3">
    <mergeCell ref="A5:J5"/>
    <mergeCell ref="A1:I1"/>
    <mergeCell ref="A3:I3"/>
  </mergeCells>
  <pageMargins left="0.75" right="0.75" top="1" bottom="1" header="0.5" footer="0.5"/>
  <pageSetup paperSize="9" scale="71" orientation="landscape" horizontalDpi="300" verticalDpi="300" r:id="rId1"/>
  <rowBreaks count="4" manualBreakCount="4">
    <brk id="37" max="16383" man="1"/>
    <brk id="56" max="16383" man="1"/>
    <brk id="102" max="9" man="1"/>
    <brk id="1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PRIHODI I RASHODI PREMA EK.KL.</vt:lpstr>
      <vt:lpstr>PRIHODI I RASHODI PO IZVORIMA </vt:lpstr>
      <vt:lpstr>RASHODI PREMA FUNKCIJSKOJ KL.</vt:lpstr>
      <vt:lpstr>Račun financiranja</vt:lpstr>
      <vt:lpstr>Račun financiranja po izvorima</vt:lpstr>
      <vt:lpstr>II POSEBAN DIO </vt:lpstr>
      <vt:lpstr>List2</vt:lpstr>
      <vt:lpstr>'PRIHODI I RASHODI PO IZVORIMA '!Podrucje_ispisa</vt:lpstr>
      <vt:lpstr>'PRIHODI I RASHODI PREMA EK.KL.'!Podrucje_ispisa</vt:lpstr>
      <vt:lpstr>'Račun financiranja'!Podrucje_ispisa</vt:lpstr>
      <vt:lpstr>'RASHODI PREMA FUNKCIJSKOJ KL.'!Podrucje_ispisa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2024-11-20T11:19:36Z</cp:lastPrinted>
  <dcterms:created xsi:type="dcterms:W3CDTF">2022-08-12T12:51:27Z</dcterms:created>
  <dcterms:modified xsi:type="dcterms:W3CDTF">2024-11-20T11:20:22Z</dcterms:modified>
</cp:coreProperties>
</file>